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Biểu 6" sheetId="1" r:id="rId1"/>
    <sheet name="Biểu 7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<sst xmlns="http://schemas.openxmlformats.org/spreadsheetml/2006/main" count="279" uniqueCount="169">
  <si>
    <t>Biểu số: 06/TK-THA</t>
  </si>
  <si>
    <t xml:space="preserve">   KẾT QUẢ THI HÀNH ÁN DÂN SỰ TÍNH BẰNG VIỆC </t>
  </si>
  <si>
    <t>Ban hành theo TT số: 08/2015/TT-BTP</t>
  </si>
  <si>
    <t xml:space="preserve">CHIA THEO CƠ QUAN THI HÀNH ÁN VÀ CHẤP HÀNH VIÊN </t>
  </si>
  <si>
    <t>ngày 26 tháng 6 năm 2015</t>
  </si>
  <si>
    <t>Ngày nhận báo cáo:……/….…/……………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</si>
  <si>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</si>
  <si>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</si>
  <si>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</si>
  <si>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</si>
  <si>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</si>
  <si>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</si>
  <si>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</si>
  <si>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</si>
  <si>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</si>
  <si>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</si>
  <si>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</si>
  <si>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</si>
  <si>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</si>
  <si>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</si>
  <si>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</si>
  <si>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</si>
  <si>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</si>
  <si>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</si>
  <si>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A</t>
  </si>
  <si>
    <t>tổng</t>
  </si>
  <si>
    <t>UT+RÚT</t>
  </si>
  <si>
    <t>Tổng số</t>
  </si>
  <si>
    <t>I</t>
  </si>
  <si>
    <t xml:space="preserve">Cục Thi hành án dân sự </t>
  </si>
  <si>
    <t>Nguyễn Đăng Thắng</t>
  </si>
  <si>
    <t>Nguyễn Xuân Lại</t>
  </si>
  <si>
    <t>Hoàng Đắc Toàn</t>
  </si>
  <si>
    <t>Lê Quốc Tráng</t>
  </si>
  <si>
    <t>Nguyễn Hoài Phương</t>
  </si>
  <si>
    <t>Khúc Thành Dũng</t>
  </si>
  <si>
    <t>II</t>
  </si>
  <si>
    <t>Các Chi cục THA DS</t>
  </si>
  <si>
    <t>Chi cục THA TP Bắc Ninh</t>
  </si>
  <si>
    <t>Nguyễn Chí Hoan</t>
  </si>
  <si>
    <t>Lê Đăng Đào</t>
  </si>
  <si>
    <t>Ng Thị Thanh Tâm</t>
  </si>
  <si>
    <t>Vũ Văn Xuyên</t>
  </si>
  <si>
    <t>Lê Nho Luận</t>
  </si>
  <si>
    <t>Nguyễn Đăng Hùng</t>
  </si>
  <si>
    <t>Chi cục THA DS TX Từ Sơn</t>
  </si>
  <si>
    <t>Chu Văn Thoả</t>
  </si>
  <si>
    <t>Đỗ Đăng Hợp</t>
  </si>
  <si>
    <t>Đỗ Hùng Cường</t>
  </si>
  <si>
    <t>Nguyễn Văn Hùng</t>
  </si>
  <si>
    <t>Chi cục THA DS Tiên Du</t>
  </si>
  <si>
    <t>3,1</t>
  </si>
  <si>
    <t>3,2</t>
  </si>
  <si>
    <t>Nguyễn Văn Tiến</t>
  </si>
  <si>
    <t>3,3</t>
  </si>
  <si>
    <t>Đào Đức Mạnh</t>
  </si>
  <si>
    <t>3,4</t>
  </si>
  <si>
    <t>Nguyễn ngọc Thạch</t>
  </si>
  <si>
    <t>Chi cục THA DS Yên Phong</t>
  </si>
  <si>
    <t>4,1</t>
  </si>
  <si>
    <t>Nguyễn Bá Bình</t>
  </si>
  <si>
    <t>4,2</t>
  </si>
  <si>
    <t>Nguyễn Tiến Lực</t>
  </si>
  <si>
    <t>4,3</t>
  </si>
  <si>
    <t>Chi cục THA DS Quế Võ</t>
  </si>
  <si>
    <t>1,1</t>
  </si>
  <si>
    <t>Cung Văn Tám</t>
  </si>
  <si>
    <t>1,2</t>
  </si>
  <si>
    <t>Nguyễn Quốc Cường</t>
  </si>
  <si>
    <t>1,3</t>
  </si>
  <si>
    <t>Nguyễn Văn Tưởng</t>
  </si>
  <si>
    <t>1,4</t>
  </si>
  <si>
    <t>Nguyễn Tiến Trung</t>
  </si>
  <si>
    <t>Chi cục THA DS Thuận Thành</t>
  </si>
  <si>
    <t>6,1</t>
  </si>
  <si>
    <t>Nguyễn Thế Cung</t>
  </si>
  <si>
    <t>6,2</t>
  </si>
  <si>
    <t>Nguyễn Ngọc Quý</t>
  </si>
  <si>
    <t>6,3</t>
  </si>
  <si>
    <t>Nguyễn Khắc Lâm</t>
  </si>
  <si>
    <t>6,4</t>
  </si>
  <si>
    <t>Trần Quốc Thoan</t>
  </si>
  <si>
    <t>Chi cục THA DS Gia Bình</t>
  </si>
  <si>
    <t>7,1</t>
  </si>
  <si>
    <t>7,2</t>
  </si>
  <si>
    <t>Đỗ Hải Huân</t>
  </si>
  <si>
    <t>7,3</t>
  </si>
  <si>
    <t>Trần Huy Hùng</t>
  </si>
  <si>
    <t>Chi cục THA DS Lương Tài</t>
  </si>
  <si>
    <t>8,1</t>
  </si>
  <si>
    <t>Nguyễn Xuân Tam</t>
  </si>
  <si>
    <t>8,2</t>
  </si>
  <si>
    <t>Trần Gia Long</t>
  </si>
  <si>
    <t>8,3</t>
  </si>
  <si>
    <t>Nguyễn Văn Giáp</t>
  </si>
  <si>
    <t>NGƯỜI LẬP BIỂU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</si>
  <si>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</si>
  <si>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</si>
  <si>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</si>
  <si>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</si>
  <si>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Lâm Quỳnh Trúc</t>
  </si>
  <si>
    <t>Biểu số: 07/TK-THA</t>
  </si>
  <si>
    <t xml:space="preserve">   KẾT QUẢ THI HÀNH ÁN DÂN SỰ TÍNH BẰNG TIỀN </t>
  </si>
  <si>
    <t>Đơn vị tính: 1.000 VN đồng</t>
  </si>
  <si>
    <t>Tỷ lệ: 
( %) (xong  + đình chỉ+ giảm)/ Có điều kiện * 100%</t>
  </si>
  <si>
    <t>Giảm thi hành án</t>
  </si>
  <si>
    <t>Tổng</t>
  </si>
  <si>
    <t>UT+Rút lên</t>
  </si>
  <si>
    <t xml:space="preserve"> THA TP Bắc Ninh</t>
  </si>
  <si>
    <t xml:space="preserve"> THA DS TX Từ Sơn</t>
  </si>
  <si>
    <t xml:space="preserve"> THA DS Tiên Du</t>
  </si>
  <si>
    <t>3,5</t>
  </si>
  <si>
    <t xml:space="preserve"> THA DS Yên Phong</t>
  </si>
  <si>
    <t xml:space="preserve"> THA DS Thuận Thành</t>
  </si>
  <si>
    <t xml:space="preserve"> THA DS Gia Bình</t>
  </si>
  <si>
    <t xml:space="preserve"> THA DS Lương Tài</t>
  </si>
  <si>
    <t xml:space="preserve">
Tổng số chuyển
kỳ sau</t>
  </si>
  <si>
    <t>Đơn vị  báo cáo…........………..</t>
  </si>
  <si>
    <t>Đơn vị nhận báo cáo…........…..</t>
  </si>
  <si>
    <t xml:space="preserve">                                   Đơn vị tính: Việc</t>
  </si>
  <si>
    <t>Ghi chú:</t>
  </si>
  <si>
    <t>Đơn vị  báo cáo…...………..</t>
  </si>
  <si>
    <t>Đơn vị nhận báo cáo….....…..</t>
  </si>
  <si>
    <r>
      <t xml:space="preserve">
Tổng số </t>
    </r>
    <r>
      <rPr>
        <sz val="8"/>
        <color indexed="10"/>
        <rFont val="Times New Roman"/>
        <family val="1"/>
      </rPr>
      <t>chuyển</t>
    </r>
    <r>
      <rPr>
        <sz val="9"/>
        <color indexed="10"/>
        <rFont val="Times New Roman"/>
        <family val="1"/>
      </rPr>
      <t xml:space="preserve">
kỳ sau</t>
    </r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</si>
  <si>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</si>
  <si>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</si>
  <si>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PHÓ CỤC TRƯỞNG</t>
  </si>
  <si>
    <t>Nguyễn Đại Nghĩa</t>
  </si>
  <si>
    <t>8,4</t>
  </si>
  <si>
    <t>Nguyễn Đắc Hùng 1</t>
  </si>
  <si>
    <t>Nguyễn Đắc Hùng 2</t>
  </si>
  <si>
    <t>Lương Minh Tuấn</t>
  </si>
  <si>
    <t>Ngô Đức Tuyên</t>
  </si>
  <si>
    <t>Nguyễn Công Diễn</t>
  </si>
  <si>
    <t>Nguyễn Thế Nội</t>
  </si>
  <si>
    <t>Phạm Đình Tuấn</t>
  </si>
  <si>
    <r>
      <rPr>
        <sz val="8"/>
        <rFont val="Times New Roman"/>
        <family val="1"/>
      </rPr>
      <t xml:space="preserve">Trường </t>
    </r>
    <r>
      <rPr>
        <sz val="11"/>
        <color theme="1"/>
        <rFont val="Calibri"/>
        <family val="2"/>
      </rPr>
      <t>hợp khác</t>
    </r>
  </si>
  <si>
    <t>Cục</t>
  </si>
  <si>
    <t>TP</t>
  </si>
  <si>
    <t>TS</t>
  </si>
  <si>
    <t>YP</t>
  </si>
  <si>
    <t>TD</t>
  </si>
  <si>
    <t>QV</t>
  </si>
  <si>
    <t>TT</t>
  </si>
  <si>
    <t>GB</t>
  </si>
  <si>
    <t>LT</t>
  </si>
  <si>
    <t>Nguyễn ĐạiNghĩa</t>
  </si>
  <si>
    <t xml:space="preserve">Khúc Thành Dũng </t>
  </si>
  <si>
    <t xml:space="preserve"> KT. CỤC TRƯỞNG </t>
  </si>
  <si>
    <t xml:space="preserve">Chu Văn Tuất </t>
  </si>
  <si>
    <t>............................................</t>
  </si>
  <si>
    <t>…...……………………………...….</t>
  </si>
  <si>
    <t>Cũ</t>
  </si>
  <si>
    <t xml:space="preserve">Cục </t>
  </si>
  <si>
    <t>Chi cục THADS  Quế Võ</t>
  </si>
  <si>
    <t xml:space="preserve"> CỤC TRƯỞNG </t>
  </si>
  <si>
    <t>8 tháng/năm 2018</t>
  </si>
  <si>
    <t>128</t>
  </si>
  <si>
    <t>22</t>
  </si>
  <si>
    <t>106</t>
  </si>
  <si>
    <t>7</t>
  </si>
  <si>
    <t>121</t>
  </si>
  <si>
    <t>107</t>
  </si>
  <si>
    <t>82</t>
  </si>
  <si>
    <t>23</t>
  </si>
  <si>
    <t>2</t>
  </si>
  <si>
    <t>14</t>
  </si>
  <si>
    <t>39</t>
  </si>
  <si>
    <t xml:space="preserve"> Bắc Ninh,ngày 05 tháng 6 năm 2018</t>
  </si>
</sst>
</file>

<file path=xl/styles.xml><?xml version="1.0" encoding="utf-8"?>
<styleSheet xmlns="http://schemas.openxmlformats.org/spreadsheetml/2006/main">
  <numFmts count="8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_-;\-* #,##0_-;_-* &quot;-&quot;??_-;_-@_-"/>
    <numFmt numFmtId="172" formatCode="&quot;$&quot;#,##0;[Red]\-&quot;$&quot;#,##0"/>
    <numFmt numFmtId="173" formatCode="&quot;$&quot;#,##0.00;[Red]\-&quot;$&quot;#,##0.00"/>
    <numFmt numFmtId="174" formatCode="_ * #,##0_ ;_ * \-#,##0_ ;_ * &quot;-&quot;_ ;_ @_ "/>
    <numFmt numFmtId="175" formatCode="_ * #,##0.00_ ;_ * \-#,##0.00_ ;_ * &quot;-&quot;??_ ;_ @_ "/>
    <numFmt numFmtId="176" formatCode="#,##0.000"/>
    <numFmt numFmtId="177" formatCode="0.0000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0\ \ \ \ "/>
    <numFmt numFmtId="184" formatCode="_ * #,##0_ ;_ * \-#,##0_ ;_ * &quot;-&quot;??_ ;_ @_ "/>
    <numFmt numFmtId="185" formatCode="&quot;$&quot;#,##0.00"/>
    <numFmt numFmtId="186" formatCode="#,##0;\-#,##0;&quot;-&quot;"/>
    <numFmt numFmtId="187" formatCode="#,##0;\(#,##0\)"/>
    <numFmt numFmtId="188" formatCode="\t0.00%"/>
    <numFmt numFmtId="189" formatCode="\t#\ ??/??"/>
    <numFmt numFmtId="190" formatCode="_###,###,###"/>
    <numFmt numFmtId="191" formatCode="&quot;\&quot;#,##0;[Red]\-&quot;\&quot;#,##0"/>
    <numFmt numFmtId="192" formatCode="_-&quot;｣&quot;* #,##0_-;\-&quot;｣&quot;* #,##0_-;_-&quot;｣&quot;* &quot;-&quot;_-;_-@_-"/>
    <numFmt numFmtId="193" formatCode="_-&quot;｣&quot;* #,##0.00_-;\-&quot;｣&quot;* #,##0.00_-;_-&quot;｣&quot;* &quot;-&quot;??_-;_-@_-"/>
    <numFmt numFmtId="194" formatCode="_ &quot;$&quot;* #,##0.00_ ;_ &quot;$&quot;* \-#,##0.00_ ;_ &quot;$&quot;* &quot;-&quot;??_ ;_ @_ "/>
    <numFmt numFmtId="195" formatCode="_ &quot;$&quot;* #,##0_ ;_ &quot;$&quot;* \-#,##0_ ;_ &quot;$&quot;* &quot;-&quot;_ ;_ @_ 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_-* #,##0.00\ _F_-;\-* #,##0.00\ _F_-;_-* &quot;-&quot;??\ _F_-;_-@_-"/>
    <numFmt numFmtId="201" formatCode="#,##0.0_);\(#,##0.0\)"/>
    <numFmt numFmtId="202" formatCode="#,##0\ &quot;$&quot;_);[Red]\(#,##0\ &quot;$&quot;\)"/>
    <numFmt numFmtId="203" formatCode="&quot;$&quot;###,0&quot;.&quot;00_);[Red]\(&quot;$&quot;###,0&quot;.&quot;00\)"/>
    <numFmt numFmtId="204" formatCode="_ * #,##0_)\ &quot;$&quot;_ ;_ * \(#,##0\)\ &quot;$&quot;_ ;_ * &quot;-&quot;_)\ &quot;$&quot;_ ;_ @_ "/>
    <numFmt numFmtId="205" formatCode="_(&quot;$&quot;* ###,0&quot;.&quot;00_);_(&quot;$&quot;* \(###,0&quot;.&quot;00\);_(&quot;$&quot;* &quot;-&quot;??_);_(@_)"/>
    <numFmt numFmtId="206" formatCode="_-&quot;$&quot;\ * #,##0_-;\-&quot;$&quot;\ * #,##0_-;_-&quot;$&quot;\ * &quot;-&quot;_-;_-@_-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#,##0\ &quot;FB&quot;;\-#,##0\ &quot;FB&quot;"/>
    <numFmt numFmtId="210" formatCode="_-* #,##0.00\ _V_N_D_-;\-* #,##0.00\ _V_N_D_-;_-* &quot;-&quot;??\ _V_N_D_-;_-@_-"/>
    <numFmt numFmtId="211" formatCode="#,##0.00\ &quot;FB&quot;;\-#,##0.00\ &quot;FB&quot;"/>
    <numFmt numFmtId="212" formatCode="_-* #,##0.00_ñ_-;\-* #,##0.00_ñ_-;_-* &quot;-&quot;??_ñ_-;_-@_-"/>
    <numFmt numFmtId="213" formatCode="_-* #,##0\ _V_N_D_-;\-* #,##0\ _V_N_D_-;_-* &quot;-&quot;\ _V_N_D_-;_-@_-"/>
    <numFmt numFmtId="214" formatCode="#,##0\ &quot;FB&quot;;[Red]\-#,##0\ &quot;FB&quot;"/>
    <numFmt numFmtId="215" formatCode="_-* #,##0_ñ_-;\-* #,##0_ñ_-;_-* &quot;-&quot;_ñ_-;_-@_-"/>
    <numFmt numFmtId="216" formatCode="&quot;SFr.&quot;\ #,##0.00;[Red]&quot;SFr.&quot;\ \-#,##0.00"/>
    <numFmt numFmtId="217" formatCode="_(* #,##0.0000000_);_(* \(#,##0.0000000\);_(* &quot;-&quot;??_);_(@_)"/>
    <numFmt numFmtId="218" formatCode="_ &quot;SFr.&quot;\ * #,##0_ ;_ &quot;SFr.&quot;\ * \-#,##0_ ;_ &quot;SFr.&quot;\ * &quot;-&quot;_ ;_ @_ "/>
    <numFmt numFmtId="219" formatCode="_-* #,##0.00\ &quot;F&quot;_-;\-* #,##0.00\ &quot;F&quot;_-;_-* &quot;-&quot;??\ &quot;F&quot;_-;_-@_-"/>
    <numFmt numFmtId="220" formatCode="#,##0.00;[Red]#,##0.00"/>
    <numFmt numFmtId="221" formatCode="#,##0.00\ \ "/>
    <numFmt numFmtId="222" formatCode="#,##0.00\ &quot;FB&quot;;[Red]\-#,##0.00\ &quot;FB&quot;"/>
    <numFmt numFmtId="223" formatCode="&quot;S/&quot;#,##0.00;&quot;S/&quot;\-#,##0.00"/>
    <numFmt numFmtId="224" formatCode="&quot;S/&quot;#,##0.00;[Red]&quot;S/&quot;\-#,##0.00"/>
    <numFmt numFmtId="225" formatCode="\ \ \ \ \ \ \+\ @"/>
    <numFmt numFmtId="226" formatCode="#,##0.00\ \ \ "/>
    <numFmt numFmtId="227" formatCode="#,##0.00\ &quot;F&quot;;[Red]\-#,##0.00\ &quot;F&quot;"/>
    <numFmt numFmtId="228" formatCode="_-* #,##0\ &quot;ñ&quot;_-;\-* #,##0\ &quot;ñ&quot;_-;_-* &quot;-&quot;\ &quot;ñ&quot;_-;_-@_-"/>
    <numFmt numFmtId="229" formatCode="_-* #,##0\ _ñ_-;\-* #,##0\ _ñ_-;_-* &quot;-&quot;\ _ñ_-;_-@_-"/>
    <numFmt numFmtId="230" formatCode="_-* #,##0.00\ _ñ_-;\-* #,##0.00\ _ñ_-;_-* &quot;-&quot;??\ _ñ_-;_-@_-"/>
    <numFmt numFmtId="231" formatCode="_-&quot;ñ&quot;* #,##0_-;\-&quot;ñ&quot;* #,##0_-;_-&quot;ñ&quot;* &quot;-&quot;_-;_-@_-"/>
    <numFmt numFmtId="232" formatCode="_-* #,##0\ &quot;$&quot;_-;\-* #,##0\ &quot;$&quot;_-;_-* &quot;-&quot;\ &quot;$&quot;_-;_-@_-"/>
    <numFmt numFmtId="233" formatCode="_-* #,##0\ _$_-;\-* #,##0\ _$_-;_-* &quot;-&quot;\ _$_-;_-@_-"/>
    <numFmt numFmtId="234" formatCode="_(&quot;$&quot;\ * #,##0_);_(&quot;$&quot;\ * \(#,##0\);_(&quot;$&quot;\ * &quot;-&quot;_);_(@_)"/>
    <numFmt numFmtId="235" formatCode="0.0_ ;\-0.0\ "/>
    <numFmt numFmtId="236" formatCode="0.0%"/>
    <numFmt numFmtId="237" formatCode="#,##0\ &quot;F&quot;;[Red]\-#,##0\ &quot;F&quot;"/>
    <numFmt numFmtId="238" formatCode="#,##0.000_);\(#,##0.000\)"/>
    <numFmt numFmtId="239" formatCode="_ * #,##0.00_)&quot;£&quot;_ ;_ * \(#,##0.00\)&quot;£&quot;_ ;_ * &quot;-&quot;??_)&quot;£&quot;_ ;_ @_ "/>
    <numFmt numFmtId="240" formatCode="0.0%;\(0.0%\)"/>
    <numFmt numFmtId="241" formatCode="_-[$€]* #,##0.00_-;\-[$€]* #,##0.00_-;_-[$€]* &quot;-&quot;??_-;_-@_-"/>
    <numFmt numFmtId="242" formatCode="\U\S\$#,##0.00;\(\U\S\$#,##0.00\)"/>
  </numFmts>
  <fonts count="1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.VnTime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name val="Helv"/>
      <family val="2"/>
    </font>
    <font>
      <b/>
      <sz val="11"/>
      <name val="明朝"/>
      <family val="1"/>
    </font>
    <font>
      <sz val="12"/>
      <name val="VNI-Times"/>
      <family val="0"/>
    </font>
    <font>
      <sz val="12"/>
      <name val="VNtimes new roman"/>
      <family val="2"/>
    </font>
    <font>
      <sz val="10"/>
      <name val="VNI-Times"/>
      <family val="0"/>
    </font>
    <font>
      <sz val="10"/>
      <name val=".VnArial"/>
      <family val="2"/>
    </font>
    <font>
      <sz val="12"/>
      <name val="????"/>
      <family val="0"/>
    </font>
    <font>
      <sz val="11"/>
      <name val="??"/>
      <family val="3"/>
    </font>
    <font>
      <sz val="12"/>
      <name val="???"/>
      <family val="1"/>
    </font>
    <font>
      <sz val="10"/>
      <name val="VNI-Helve"/>
      <family val="0"/>
    </font>
    <font>
      <sz val="12"/>
      <name val="VNI-Palatin"/>
      <family val="0"/>
    </font>
    <font>
      <sz val="11"/>
      <name val=""/>
      <family val="1"/>
    </font>
    <font>
      <b/>
      <u val="single"/>
      <sz val="14"/>
      <color indexed="8"/>
      <name val=".VnBook-AntiquaH"/>
      <family val="2"/>
    </font>
    <font>
      <sz val="10"/>
      <name val="VnTimes"/>
      <family val="0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0"/>
    </font>
    <font>
      <sz val="8"/>
      <name val="Times"/>
      <family val="1"/>
    </font>
    <font>
      <b/>
      <sz val="8.3"/>
      <name val="Helv"/>
      <family val="2"/>
    </font>
    <font>
      <sz val="11"/>
      <name val="µ¸¿ò"/>
      <family val="0"/>
    </font>
    <font>
      <sz val="12"/>
      <name val="System"/>
      <family val="2"/>
    </font>
    <font>
      <sz val="10"/>
      <name val="±¼¸²A¼"/>
      <family val="3"/>
    </font>
    <font>
      <b/>
      <sz val="10"/>
      <name val="Helv"/>
      <family val="2"/>
    </font>
    <font>
      <sz val="10"/>
      <name val="VNI-Aptima"/>
      <family val="0"/>
    </font>
    <font>
      <sz val="8"/>
      <name val="Arial"/>
      <family val="2"/>
    </font>
    <font>
      <sz val="11"/>
      <name val="VNtimes new roman"/>
      <family val="2"/>
    </font>
    <font>
      <sz val="1"/>
      <color indexed="8"/>
      <name val="Courier"/>
      <family val="3"/>
    </font>
    <font>
      <sz val="12"/>
      <name val=".VnArial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2"/>
      <name val=".VnBook-AntiquaH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0"/>
      <name val="Times"/>
      <family val="1"/>
    </font>
    <font>
      <b/>
      <sz val="11"/>
      <name val="Helv"/>
      <family val="2"/>
    </font>
    <font>
      <sz val="12"/>
      <name val="Arial"/>
      <family val="2"/>
    </font>
    <font>
      <i/>
      <sz val="8"/>
      <name val="Times"/>
      <family val="1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4"/>
      <name val="System"/>
      <family val="2"/>
    </font>
    <font>
      <sz val="11"/>
      <name val="VNI-Times"/>
      <family val="0"/>
    </font>
    <font>
      <sz val="12"/>
      <name val="Helv"/>
      <family val="2"/>
    </font>
    <font>
      <b/>
      <sz val="10"/>
      <name val="MS Sans Serif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3"/>
      <name val=".VnTime"/>
      <family val="2"/>
    </font>
    <font>
      <sz val="12"/>
      <name val="VNTime"/>
      <family val="2"/>
    </font>
    <font>
      <sz val="10"/>
      <name val="VNI-Helve-Condense"/>
      <family val="0"/>
    </font>
    <font>
      <sz val="10"/>
      <name val="VNtimes new roman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11"/>
      <name val="VNI-Helve"/>
      <family val="0"/>
    </font>
    <font>
      <sz val="14"/>
      <name val=".VnArial"/>
      <family val="2"/>
    </font>
    <font>
      <sz val="14"/>
      <name val="Cordia New"/>
      <family val="2"/>
    </font>
    <font>
      <sz val="16"/>
      <name val="AngsanaUPC"/>
      <family val="3"/>
    </font>
    <font>
      <sz val="10"/>
      <name val="Cordia New"/>
      <family val="2"/>
    </font>
    <font>
      <sz val="14"/>
      <name val="뼻뮝"/>
      <family val="3"/>
    </font>
    <font>
      <sz val="12"/>
      <name val="뼻뮝"/>
      <family val="1"/>
    </font>
    <font>
      <sz val="10"/>
      <name val="돋움"/>
      <family val="2"/>
    </font>
    <font>
      <sz val="10"/>
      <name val="명조"/>
      <family val="3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name val="華康仿宋體"/>
      <family val="3"/>
    </font>
    <font>
      <sz val="10"/>
      <name val=" "/>
      <family val="1"/>
    </font>
    <font>
      <b/>
      <sz val="8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b/>
      <sz val="6"/>
      <color indexed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6"/>
      <name val=".VnArial Narrow"/>
      <family val="2"/>
    </font>
    <font>
      <b/>
      <sz val="6"/>
      <color indexed="60"/>
      <name val=".VnArial Narrow"/>
      <family val="2"/>
    </font>
    <font>
      <sz val="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6"/>
      <color indexed="56"/>
      <name val=".VnArial Narrow"/>
      <family val="2"/>
    </font>
    <font>
      <sz val="10"/>
      <color indexed="56"/>
      <name val="Times New Roman"/>
      <family val="1"/>
    </font>
    <font>
      <b/>
      <sz val="8"/>
      <color indexed="4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6"/>
      <color theme="3"/>
      <name val=".VnArial Narrow"/>
      <family val="2"/>
    </font>
    <font>
      <sz val="10"/>
      <color rgb="FFFF0000"/>
      <name val="Times New Roman"/>
      <family val="1"/>
    </font>
    <font>
      <sz val="10"/>
      <color rgb="FF002060"/>
      <name val="Times New Roman"/>
      <family val="1"/>
    </font>
    <font>
      <b/>
      <sz val="8"/>
      <color rgb="FF00B0F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12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double"/>
      <bottom style="hair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1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27" fillId="0" borderId="0" applyFont="0" applyFill="0" applyBorder="0" applyAlignment="0" applyProtection="0"/>
    <xf numFmtId="0" fontId="27" fillId="0" borderId="1" applyFont="0" applyBorder="0">
      <alignment/>
      <protection/>
    </xf>
    <xf numFmtId="164" fontId="28" fillId="0" borderId="2" applyFont="0" applyBorder="0">
      <alignment/>
      <protection/>
    </xf>
    <xf numFmtId="182" fontId="17" fillId="0" borderId="0" applyFont="0" applyFill="0" applyBorder="0" applyAlignment="0" applyProtection="0"/>
    <xf numFmtId="208" fontId="29" fillId="0" borderId="0" applyFont="0" applyFill="0" applyBorder="0" applyAlignment="0" applyProtection="0"/>
    <xf numFmtId="181" fontId="17" fillId="0" borderId="0" applyFont="0" applyFill="0" applyBorder="0" applyAlignment="0" applyProtection="0"/>
    <xf numFmtId="175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68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206" fontId="29" fillId="0" borderId="0" applyFont="0" applyFill="0" applyBorder="0" applyAlignment="0" applyProtection="0"/>
    <xf numFmtId="0" fontId="20" fillId="0" borderId="0">
      <alignment vertical="top"/>
      <protection/>
    </xf>
    <xf numFmtId="167" fontId="29" fillId="0" borderId="0" applyFont="0" applyFill="0" applyBorder="0" applyAlignment="0" applyProtection="0"/>
    <xf numFmtId="209" fontId="17" fillId="0" borderId="0" applyFont="0" applyFill="0" applyBorder="0" applyAlignment="0" applyProtection="0"/>
    <xf numFmtId="4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07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231" fontId="27" fillId="0" borderId="0" applyFont="0" applyFill="0" applyBorder="0" applyAlignment="0" applyProtection="0"/>
    <xf numFmtId="206" fontId="2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3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5" fontId="35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3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20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209" fontId="17" fillId="0" borderId="0" applyFont="0" applyFill="0" applyBorder="0" applyAlignment="0" applyProtection="0"/>
    <xf numFmtId="4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07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28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5" fontId="35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3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14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35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29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209" fontId="17" fillId="0" borderId="0" applyFont="0" applyFill="0" applyBorder="0" applyAlignment="0" applyProtection="0"/>
    <xf numFmtId="4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07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2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206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14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35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29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5" fontId="35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3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31" fontId="27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2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14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35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29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5" fontId="35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3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3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206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231" fontId="2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/>
      <protection/>
    </xf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55" fillId="0" borderId="0">
      <alignment/>
      <protection/>
    </xf>
    <xf numFmtId="0" fontId="36" fillId="0" borderId="0">
      <alignment/>
      <protection/>
    </xf>
    <xf numFmtId="0" fontId="37" fillId="2" borderId="0">
      <alignment/>
      <protection/>
    </xf>
    <xf numFmtId="0" fontId="38" fillId="0" borderId="0">
      <alignment/>
      <protection/>
    </xf>
    <xf numFmtId="9" fontId="39" fillId="0" borderId="0" applyBorder="0" applyAlignment="0" applyProtection="0"/>
    <xf numFmtId="0" fontId="40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2" borderId="0">
      <alignment/>
      <protection/>
    </xf>
    <xf numFmtId="0" fontId="42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62" fillId="15" borderId="0" applyNumberFormat="0" applyBorder="0" applyAlignment="0" applyProtection="0"/>
    <xf numFmtId="0" fontId="162" fillId="16" borderId="0" applyNumberFormat="0" applyBorder="0" applyAlignment="0" applyProtection="0"/>
    <xf numFmtId="0" fontId="162" fillId="17" borderId="0" applyNumberFormat="0" applyBorder="0" applyAlignment="0" applyProtection="0"/>
    <xf numFmtId="0" fontId="162" fillId="18" borderId="0" applyNumberFormat="0" applyBorder="0" applyAlignment="0" applyProtection="0"/>
    <xf numFmtId="0" fontId="162" fillId="19" borderId="0" applyNumberFormat="0" applyBorder="0" applyAlignment="0" applyProtection="0"/>
    <xf numFmtId="0" fontId="162" fillId="20" borderId="0" applyNumberFormat="0" applyBorder="0" applyAlignment="0" applyProtection="0"/>
    <xf numFmtId="0" fontId="162" fillId="21" borderId="0" applyNumberFormat="0" applyBorder="0" applyAlignment="0" applyProtection="0"/>
    <xf numFmtId="0" fontId="162" fillId="22" borderId="0" applyNumberFormat="0" applyBorder="0" applyAlignment="0" applyProtection="0"/>
    <xf numFmtId="0" fontId="162" fillId="23" borderId="0" applyNumberFormat="0" applyBorder="0" applyAlignment="0" applyProtection="0"/>
    <xf numFmtId="0" fontId="162" fillId="24" borderId="0" applyNumberFormat="0" applyBorder="0" applyAlignment="0" applyProtection="0"/>
    <xf numFmtId="0" fontId="162" fillId="25" borderId="0" applyNumberFormat="0" applyBorder="0" applyAlignment="0" applyProtection="0"/>
    <xf numFmtId="0" fontId="162" fillId="26" borderId="0" applyNumberFormat="0" applyBorder="0" applyAlignment="0" applyProtection="0"/>
    <xf numFmtId="216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217" fontId="27" fillId="0" borderId="0" applyFont="0" applyFill="0" applyBorder="0" applyAlignment="0" applyProtection="0"/>
    <xf numFmtId="218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218" fontId="17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63" fillId="27" borderId="0" applyNumberFormat="0" applyBorder="0" applyAlignment="0" applyProtection="0"/>
    <xf numFmtId="0" fontId="45" fillId="0" borderId="0">
      <alignment/>
      <protection/>
    </xf>
    <xf numFmtId="0" fontId="46" fillId="28" borderId="3" applyNumberFormat="0" applyAlignment="0">
      <protection/>
    </xf>
    <xf numFmtId="0" fontId="17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7" fillId="0" borderId="0">
      <alignment/>
      <protection/>
    </xf>
    <xf numFmtId="0" fontId="43" fillId="0" borderId="0">
      <alignment/>
      <protection/>
    </xf>
    <xf numFmtId="0" fontId="44" fillId="0" borderId="0" applyBorder="0" applyProtection="0">
      <alignment/>
    </xf>
    <xf numFmtId="0" fontId="43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186" fontId="20" fillId="0" borderId="0" applyFill="0" applyBorder="0" applyAlignment="0">
      <protection/>
    </xf>
    <xf numFmtId="201" fontId="25" fillId="0" borderId="0" applyFill="0" applyBorder="0" applyAlignment="0">
      <protection/>
    </xf>
    <xf numFmtId="236" fontId="17" fillId="0" borderId="0" applyFill="0" applyBorder="0" applyAlignment="0">
      <protection/>
    </xf>
    <xf numFmtId="185" fontId="17" fillId="0" borderId="0" applyFill="0" applyBorder="0" applyAlignment="0">
      <protection/>
    </xf>
    <xf numFmtId="239" fontId="17" fillId="0" borderId="0" applyFill="0" applyBorder="0" applyAlignment="0">
      <protection/>
    </xf>
    <xf numFmtId="169" fontId="25" fillId="0" borderId="0" applyFill="0" applyBorder="0" applyAlignment="0">
      <protection/>
    </xf>
    <xf numFmtId="240" fontId="25" fillId="0" borderId="0" applyFill="0" applyBorder="0" applyAlignment="0">
      <protection/>
    </xf>
    <xf numFmtId="201" fontId="25" fillId="0" borderId="0" applyFill="0" applyBorder="0" applyAlignment="0">
      <protection/>
    </xf>
    <xf numFmtId="0" fontId="164" fillId="29" borderId="4" applyNumberFormat="0" applyAlignment="0" applyProtection="0"/>
    <xf numFmtId="0" fontId="50" fillId="0" borderId="0">
      <alignment/>
      <protection/>
    </xf>
    <xf numFmtId="219" fontId="29" fillId="0" borderId="0" applyFont="0" applyFill="0" applyBorder="0" applyAlignment="0" applyProtection="0"/>
    <xf numFmtId="0" fontId="165" fillId="30" borderId="5" applyNumberFormat="0" applyAlignment="0" applyProtection="0"/>
    <xf numFmtId="1" fontId="51" fillId="0" borderId="6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7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9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9" fillId="0" borderId="0">
      <alignment/>
      <protection/>
    </xf>
    <xf numFmtId="37" fontId="52" fillId="0" borderId="0" applyFill="0" applyBorder="0" applyAlignment="0" applyProtection="0"/>
    <xf numFmtId="201" fontId="52" fillId="0" borderId="0" applyFill="0" applyBorder="0" applyAlignment="0" applyProtection="0"/>
    <xf numFmtId="3" fontId="17" fillId="0" borderId="0" applyFont="0" applyFill="0" applyBorder="0" applyAlignment="0" applyProtection="0"/>
    <xf numFmtId="200" fontId="53" fillId="0" borderId="0" applyFont="0" applyFill="0" applyBorder="0" applyAlignment="0" applyProtection="0"/>
    <xf numFmtId="220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201" fontId="25" fillId="0" borderId="0" applyFont="0" applyFill="0" applyBorder="0" applyAlignment="0" applyProtection="0"/>
    <xf numFmtId="171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8" fontId="17" fillId="0" borderId="0">
      <alignment/>
      <protection/>
    </xf>
    <xf numFmtId="0" fontId="17" fillId="0" borderId="0" applyFont="0" applyFill="0" applyBorder="0" applyAlignment="0" applyProtection="0"/>
    <xf numFmtId="14" fontId="20" fillId="0" borderId="0" applyFill="0" applyBorder="0" applyAlignment="0">
      <protection/>
    </xf>
    <xf numFmtId="0" fontId="54" fillId="0" borderId="0">
      <alignment/>
      <protection locked="0"/>
    </xf>
    <xf numFmtId="242" fontId="17" fillId="0" borderId="7">
      <alignment vertical="center"/>
      <protection/>
    </xf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89" fontId="17" fillId="0" borderId="0">
      <alignment/>
      <protection/>
    </xf>
    <xf numFmtId="0" fontId="17" fillId="0" borderId="0" applyFill="0" applyBorder="0" applyAlignment="0">
      <protection/>
    </xf>
    <xf numFmtId="201" fontId="25" fillId="0" borderId="0" applyFill="0" applyBorder="0" applyAlignment="0">
      <protection/>
    </xf>
    <xf numFmtId="169" fontId="25" fillId="0" borderId="0" applyFill="0" applyBorder="0" applyAlignment="0">
      <protection/>
    </xf>
    <xf numFmtId="240" fontId="25" fillId="0" borderId="0" applyFill="0" applyBorder="0" applyAlignment="0">
      <protection/>
    </xf>
    <xf numFmtId="201" fontId="25" fillId="0" borderId="0" applyFill="0" applyBorder="0" applyAlignment="0">
      <protection/>
    </xf>
    <xf numFmtId="241" fontId="17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56" fillId="0" borderId="0" applyProtection="0">
      <alignment/>
    </xf>
    <xf numFmtId="0" fontId="57" fillId="0" borderId="0" applyProtection="0">
      <alignment/>
    </xf>
    <xf numFmtId="0" fontId="58" fillId="0" borderId="0" applyProtection="0">
      <alignment/>
    </xf>
    <xf numFmtId="0" fontId="59" fillId="0" borderId="0" applyProtection="0">
      <alignment/>
    </xf>
    <xf numFmtId="0" fontId="60" fillId="0" borderId="0" applyNumberFormat="0" applyFont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2" fontId="17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31" borderId="0" applyNumberFormat="0" applyBorder="0" applyAlignment="0" applyProtection="0"/>
    <xf numFmtId="38" fontId="52" fillId="2" borderId="0" applyNumberFormat="0" applyBorder="0" applyAlignment="0" applyProtection="0"/>
    <xf numFmtId="0" fontId="63" fillId="0" borderId="0" applyNumberFormat="0" applyFont="0" applyBorder="0" applyAlignment="0">
      <protection/>
    </xf>
    <xf numFmtId="0" fontId="64" fillId="0" borderId="0">
      <alignment horizontal="left"/>
      <protection/>
    </xf>
    <xf numFmtId="0" fontId="65" fillId="0" borderId="8" applyNumberFormat="0" applyAlignment="0" applyProtection="0"/>
    <xf numFmtId="0" fontId="65" fillId="0" borderId="9">
      <alignment horizontal="left" vertical="center"/>
      <protection/>
    </xf>
    <xf numFmtId="0" fontId="169" fillId="0" borderId="10" applyNumberFormat="0" applyFill="0" applyAlignment="0" applyProtection="0"/>
    <xf numFmtId="0" fontId="170" fillId="0" borderId="11" applyNumberFormat="0" applyFill="0" applyAlignment="0" applyProtection="0"/>
    <xf numFmtId="0" fontId="171" fillId="0" borderId="12" applyNumberFormat="0" applyFill="0" applyAlignment="0" applyProtection="0"/>
    <xf numFmtId="0" fontId="171" fillId="0" borderId="0" applyNumberFormat="0" applyFill="0" applyBorder="0" applyAlignment="0" applyProtection="0"/>
    <xf numFmtId="0" fontId="66" fillId="0" borderId="0" applyProtection="0">
      <alignment/>
    </xf>
    <xf numFmtId="0" fontId="65" fillId="0" borderId="0" applyProtection="0">
      <alignment/>
    </xf>
    <xf numFmtId="5" fontId="67" fillId="32" borderId="13" applyNumberFormat="0" applyAlignment="0">
      <protection/>
    </xf>
    <xf numFmtId="49" fontId="68" fillId="0" borderId="13">
      <alignment vertical="center"/>
      <protection/>
    </xf>
    <xf numFmtId="0" fontId="172" fillId="0" borderId="0" applyNumberFormat="0" applyFill="0" applyBorder="0" applyAlignment="0" applyProtection="0"/>
    <xf numFmtId="213" fontId="29" fillId="0" borderId="0" applyFont="0" applyFill="0" applyBorder="0" applyAlignment="0" applyProtection="0"/>
    <xf numFmtId="0" fontId="173" fillId="33" borderId="4" applyNumberFormat="0" applyAlignment="0" applyProtection="0"/>
    <xf numFmtId="10" fontId="52" fillId="34" borderId="13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17" fillId="0" borderId="0" applyFill="0" applyBorder="0" applyAlignment="0">
      <protection/>
    </xf>
    <xf numFmtId="201" fontId="25" fillId="0" borderId="0" applyFill="0" applyBorder="0" applyAlignment="0">
      <protection/>
    </xf>
    <xf numFmtId="169" fontId="25" fillId="0" borderId="0" applyFill="0" applyBorder="0" applyAlignment="0">
      <protection/>
    </xf>
    <xf numFmtId="240" fontId="25" fillId="0" borderId="0" applyFill="0" applyBorder="0" applyAlignment="0">
      <protection/>
    </xf>
    <xf numFmtId="201" fontId="25" fillId="0" borderId="0" applyFill="0" applyBorder="0" applyAlignment="0">
      <protection/>
    </xf>
    <xf numFmtId="0" fontId="174" fillId="0" borderId="14" applyNumberFormat="0" applyFill="0" applyAlignment="0" applyProtection="0"/>
    <xf numFmtId="0" fontId="70" fillId="0" borderId="0">
      <alignment/>
      <protection/>
    </xf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71" fillId="0" borderId="15">
      <alignment/>
      <protection/>
    </xf>
    <xf numFmtId="202" fontId="69" fillId="0" borderId="0" applyFont="0" applyFill="0" applyBorder="0" applyAlignment="0" applyProtection="0"/>
    <xf numFmtId="203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0" fontId="72" fillId="0" borderId="0" applyNumberFormat="0" applyFont="0" applyFill="0" applyAlignment="0">
      <protection/>
    </xf>
    <xf numFmtId="0" fontId="73" fillId="0" borderId="0">
      <alignment/>
      <protection/>
    </xf>
    <xf numFmtId="0" fontId="175" fillId="35" borderId="0" applyNumberFormat="0" applyBorder="0" applyAlignment="0" applyProtection="0"/>
    <xf numFmtId="0" fontId="9" fillId="0" borderId="0">
      <alignment/>
      <protection/>
    </xf>
    <xf numFmtId="0" fontId="3" fillId="0" borderId="0">
      <alignment horizontal="left"/>
      <protection/>
    </xf>
    <xf numFmtId="37" fontId="74" fillId="0" borderId="0">
      <alignment/>
      <protection/>
    </xf>
    <xf numFmtId="0" fontId="75" fillId="0" borderId="13" applyNumberFormat="0" applyFont="0" applyFill="0" applyBorder="0" applyAlignment="0">
      <protection/>
    </xf>
    <xf numFmtId="0" fontId="76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6" borderId="16" applyNumberFormat="0" applyFont="0" applyAlignment="0" applyProtection="0"/>
    <xf numFmtId="175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8" fillId="0" borderId="0">
      <alignment/>
      <protection/>
    </xf>
    <xf numFmtId="0" fontId="17" fillId="0" borderId="0" applyFont="0" applyFill="0" applyBorder="0" applyAlignment="0" applyProtection="0"/>
    <xf numFmtId="0" fontId="9" fillId="0" borderId="0">
      <alignment/>
      <protection/>
    </xf>
    <xf numFmtId="0" fontId="176" fillId="29" borderId="17" applyNumberFormat="0" applyAlignment="0" applyProtection="0"/>
    <xf numFmtId="0" fontId="19" fillId="37" borderId="0">
      <alignment/>
      <protection/>
    </xf>
    <xf numFmtId="0" fontId="79" fillId="0" borderId="0">
      <alignment/>
      <protection/>
    </xf>
    <xf numFmtId="9" fontId="0" fillId="0" borderId="0" applyFont="0" applyFill="0" applyBorder="0" applyAlignment="0" applyProtection="0"/>
    <xf numFmtId="239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9" fillId="0" borderId="1" applyNumberFormat="0" applyBorder="0">
      <alignment/>
      <protection/>
    </xf>
    <xf numFmtId="0" fontId="17" fillId="0" borderId="0" applyFill="0" applyBorder="0" applyAlignment="0">
      <protection/>
    </xf>
    <xf numFmtId="201" fontId="25" fillId="0" borderId="0" applyFill="0" applyBorder="0" applyAlignment="0">
      <protection/>
    </xf>
    <xf numFmtId="169" fontId="25" fillId="0" borderId="0" applyFill="0" applyBorder="0" applyAlignment="0">
      <protection/>
    </xf>
    <xf numFmtId="240" fontId="25" fillId="0" borderId="0" applyFill="0" applyBorder="0" applyAlignment="0">
      <protection/>
    </xf>
    <xf numFmtId="201" fontId="25" fillId="0" borderId="0" applyFill="0" applyBorder="0" applyAlignment="0">
      <protection/>
    </xf>
    <xf numFmtId="0" fontId="80" fillId="0" borderId="0">
      <alignment/>
      <protection/>
    </xf>
    <xf numFmtId="0" fontId="69" fillId="0" borderId="0" applyNumberFormat="0" applyFont="0" applyFill="0" applyBorder="0" applyAlignment="0" applyProtection="0"/>
    <xf numFmtId="0" fontId="81" fillId="0" borderId="15">
      <alignment horizontal="center"/>
      <protection/>
    </xf>
    <xf numFmtId="1" fontId="17" fillId="0" borderId="18" applyNumberFormat="0" applyFill="0" applyAlignment="0" applyProtection="0"/>
    <xf numFmtId="4" fontId="52" fillId="0" borderId="0">
      <alignment/>
      <protection/>
    </xf>
    <xf numFmtId="213" fontId="29" fillId="0" borderId="0" applyFont="0" applyFill="0" applyBorder="0" applyAlignment="0" applyProtection="0"/>
    <xf numFmtId="3" fontId="29" fillId="0" borderId="19">
      <alignment horizontal="right" wrapText="1"/>
      <protection/>
    </xf>
    <xf numFmtId="3" fontId="52" fillId="0" borderId="0" applyNumberFormat="0" applyFont="0" applyAlignment="0">
      <protection/>
    </xf>
    <xf numFmtId="0" fontId="17" fillId="38" borderId="0">
      <alignment/>
      <protection/>
    </xf>
    <xf numFmtId="167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35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8" fontId="27" fillId="0" borderId="0" applyFont="0" applyFill="0" applyBorder="0" applyAlignment="0" applyProtection="0"/>
    <xf numFmtId="229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209" fontId="17" fillId="0" borderId="0" applyFont="0" applyFill="0" applyBorder="0" applyAlignment="0" applyProtection="0"/>
    <xf numFmtId="4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07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207" fontId="27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3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28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17" fillId="0" borderId="0" applyFont="0" applyFill="0" applyBorder="0" applyAlignment="0" applyProtection="0"/>
    <xf numFmtId="42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207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34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2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14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35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90" fontId="17" fillId="0" borderId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29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0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214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82" fillId="0" borderId="0">
      <alignment/>
      <protection/>
    </xf>
    <xf numFmtId="0" fontId="83" fillId="0" borderId="0">
      <alignment horizontal="center"/>
      <protection/>
    </xf>
    <xf numFmtId="0" fontId="84" fillId="0" borderId="20">
      <alignment horizontal="center" vertical="center"/>
      <protection/>
    </xf>
    <xf numFmtId="0" fontId="85" fillId="0" borderId="13" applyAlignment="0">
      <protection/>
    </xf>
    <xf numFmtId="0" fontId="86" fillId="0" borderId="13">
      <alignment horizontal="center" vertical="center" wrapText="1"/>
      <protection/>
    </xf>
    <xf numFmtId="3" fontId="30" fillId="0" borderId="0">
      <alignment/>
      <protection/>
    </xf>
    <xf numFmtId="0" fontId="87" fillId="0" borderId="21">
      <alignment/>
      <protection/>
    </xf>
    <xf numFmtId="0" fontId="71" fillId="0" borderId="0">
      <alignment/>
      <protection/>
    </xf>
    <xf numFmtId="221" fontId="29" fillId="0" borderId="22">
      <alignment horizontal="right" vertical="center"/>
      <protection/>
    </xf>
    <xf numFmtId="221" fontId="29" fillId="0" borderId="22">
      <alignment horizontal="right" vertical="center"/>
      <protection/>
    </xf>
    <xf numFmtId="221" fontId="29" fillId="0" borderId="22">
      <alignment horizontal="right" vertical="center"/>
      <protection/>
    </xf>
    <xf numFmtId="221" fontId="29" fillId="0" borderId="22">
      <alignment horizontal="right" vertical="center"/>
      <protection/>
    </xf>
    <xf numFmtId="221" fontId="29" fillId="0" borderId="22">
      <alignment horizontal="right" vertical="center"/>
      <protection/>
    </xf>
    <xf numFmtId="221" fontId="29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191" fontId="3" fillId="0" borderId="22">
      <alignment horizontal="right" vertical="center"/>
      <protection/>
    </xf>
    <xf numFmtId="191" fontId="3" fillId="0" borderId="22">
      <alignment horizontal="right" vertical="center"/>
      <protection/>
    </xf>
    <xf numFmtId="222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223" fontId="17" fillId="0" borderId="22">
      <alignment horizontal="right" vertical="center"/>
      <protection/>
    </xf>
    <xf numFmtId="223" fontId="17" fillId="0" borderId="22">
      <alignment horizontal="right" vertical="center"/>
      <protection/>
    </xf>
    <xf numFmtId="223" fontId="17" fillId="0" borderId="22">
      <alignment horizontal="right" vertical="center"/>
      <protection/>
    </xf>
    <xf numFmtId="223" fontId="17" fillId="0" borderId="22">
      <alignment horizontal="right" vertical="center"/>
      <protection/>
    </xf>
    <xf numFmtId="223" fontId="17" fillId="0" borderId="22">
      <alignment horizontal="right" vertical="center"/>
      <protection/>
    </xf>
    <xf numFmtId="223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166" fontId="79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84" fontId="17" fillId="0" borderId="22">
      <alignment horizontal="right" vertical="center"/>
      <protection/>
    </xf>
    <xf numFmtId="166" fontId="79" fillId="0" borderId="22">
      <alignment horizontal="right" vertical="center"/>
      <protection/>
    </xf>
    <xf numFmtId="166" fontId="79" fillId="0" borderId="22">
      <alignment horizontal="right" vertical="center"/>
      <protection/>
    </xf>
    <xf numFmtId="166" fontId="79" fillId="0" borderId="22">
      <alignment horizontal="right" vertical="center"/>
      <protection/>
    </xf>
    <xf numFmtId="166" fontId="79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2" fontId="17" fillId="0" borderId="22">
      <alignment horizontal="right" vertical="center"/>
      <protection/>
    </xf>
    <xf numFmtId="227" fontId="88" fillId="0" borderId="22">
      <alignment horizontal="right" vertical="center"/>
      <protection/>
    </xf>
    <xf numFmtId="191" fontId="3" fillId="0" borderId="22">
      <alignment horizontal="right" vertical="center"/>
      <protection/>
    </xf>
    <xf numFmtId="191" fontId="3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7" fontId="88" fillId="0" borderId="22">
      <alignment horizontal="right" vertical="center"/>
      <protection/>
    </xf>
    <xf numFmtId="191" fontId="3" fillId="0" borderId="22">
      <alignment horizontal="right" vertical="center"/>
      <protection/>
    </xf>
    <xf numFmtId="227" fontId="88" fillId="0" borderId="22">
      <alignment horizontal="right" vertical="center"/>
      <protection/>
    </xf>
    <xf numFmtId="191" fontId="3" fillId="0" borderId="22">
      <alignment horizontal="right" vertical="center"/>
      <protection/>
    </xf>
    <xf numFmtId="191" fontId="3" fillId="0" borderId="22">
      <alignment horizontal="right" vertical="center"/>
      <protection/>
    </xf>
    <xf numFmtId="221" fontId="29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1" fontId="29" fillId="0" borderId="22">
      <alignment horizontal="right" vertical="center"/>
      <protection/>
    </xf>
    <xf numFmtId="191" fontId="3" fillId="0" borderId="22">
      <alignment horizontal="right" vertical="center"/>
      <protection/>
    </xf>
    <xf numFmtId="227" fontId="88" fillId="0" borderId="22">
      <alignment horizontal="right" vertical="center"/>
      <protection/>
    </xf>
    <xf numFmtId="224" fontId="17" fillId="2" borderId="23" applyFont="0" applyFill="0" applyBorder="0">
      <alignment/>
      <protection/>
    </xf>
    <xf numFmtId="176" fontId="79" fillId="2" borderId="23" applyFont="0" applyFill="0" applyBorder="0">
      <alignment/>
      <protection/>
    </xf>
    <xf numFmtId="191" fontId="3" fillId="0" borderId="22">
      <alignment horizontal="right" vertical="center"/>
      <protection/>
    </xf>
    <xf numFmtId="221" fontId="29" fillId="0" borderId="22">
      <alignment horizontal="right" vertical="center"/>
      <protection/>
    </xf>
    <xf numFmtId="221" fontId="29" fillId="0" borderId="22">
      <alignment horizontal="right" vertical="center"/>
      <protection/>
    </xf>
    <xf numFmtId="49" fontId="20" fillId="0" borderId="0" applyFill="0" applyBorder="0" applyAlignment="0">
      <protection/>
    </xf>
    <xf numFmtId="0" fontId="17" fillId="0" borderId="0" applyFill="0" applyBorder="0" applyAlignment="0">
      <protection/>
    </xf>
    <xf numFmtId="237" fontId="17" fillId="0" borderId="0" applyFill="0" applyBorder="0" applyAlignment="0">
      <protection/>
    </xf>
    <xf numFmtId="225" fontId="29" fillId="0" borderId="13">
      <alignment horizontal="left"/>
      <protection/>
    </xf>
    <xf numFmtId="0" fontId="89" fillId="0" borderId="24">
      <alignment/>
      <protection/>
    </xf>
    <xf numFmtId="0" fontId="1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25" applyNumberFormat="0" applyFill="0" applyAlignment="0" applyProtection="0"/>
    <xf numFmtId="0" fontId="27" fillId="0" borderId="0">
      <alignment/>
      <protection/>
    </xf>
    <xf numFmtId="183" fontId="90" fillId="0" borderId="0">
      <alignment/>
      <protection/>
    </xf>
    <xf numFmtId="226" fontId="90" fillId="0" borderId="13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5" fontId="92" fillId="39" borderId="26">
      <alignment vertical="top"/>
      <protection/>
    </xf>
    <xf numFmtId="0" fontId="6" fillId="40" borderId="13">
      <alignment horizontal="left" vertical="center"/>
      <protection/>
    </xf>
    <xf numFmtId="6" fontId="93" fillId="41" borderId="26">
      <alignment/>
      <protection/>
    </xf>
    <xf numFmtId="5" fontId="67" fillId="0" borderId="26">
      <alignment horizontal="left" vertical="top"/>
      <protection/>
    </xf>
    <xf numFmtId="0" fontId="94" fillId="42" borderId="0">
      <alignment horizontal="left" vertical="center"/>
      <protection/>
    </xf>
    <xf numFmtId="5" fontId="4" fillId="0" borderId="18">
      <alignment horizontal="left" vertical="top"/>
      <protection/>
    </xf>
    <xf numFmtId="0" fontId="5" fillId="0" borderId="18">
      <alignment horizontal="left" vertical="center"/>
      <protection/>
    </xf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9" fillId="0" borderId="0" applyNumberForma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5" fillId="0" borderId="27">
      <alignment/>
      <protection/>
    </xf>
    <xf numFmtId="0" fontId="96" fillId="0" borderId="0" applyNumberFormat="0" applyFill="0" applyBorder="0" applyAlignment="0" applyProtection="0"/>
    <xf numFmtId="168" fontId="97" fillId="0" borderId="0" applyFont="0" applyFill="0" applyBorder="0" applyAlignment="0" applyProtection="0"/>
    <xf numFmtId="170" fontId="97" fillId="0" borderId="0" applyFont="0" applyFill="0" applyBorder="0" applyAlignment="0" applyProtection="0"/>
    <xf numFmtId="204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0" fontId="99" fillId="0" borderId="0">
      <alignment/>
      <protection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" fillId="0" borderId="0">
      <alignment vertical="center"/>
      <protection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01" fillId="0" borderId="0">
      <alignment/>
      <protection/>
    </xf>
    <xf numFmtId="168" fontId="102" fillId="0" borderId="0" applyFont="0" applyFill="0" applyBorder="0" applyAlignment="0" applyProtection="0"/>
    <xf numFmtId="174" fontId="77" fillId="0" borderId="0" applyFont="0" applyFill="0" applyBorder="0" applyAlignment="0" applyProtection="0"/>
    <xf numFmtId="0" fontId="103" fillId="0" borderId="28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79" fontId="77" fillId="0" borderId="0" applyFont="0" applyFill="0" applyBorder="0" applyAlignment="0" applyProtection="0"/>
    <xf numFmtId="178" fontId="77" fillId="0" borderId="0" applyFont="0" applyFill="0" applyBorder="0" applyAlignment="0" applyProtection="0"/>
    <xf numFmtId="0" fontId="105" fillId="0" borderId="0">
      <alignment/>
      <protection/>
    </xf>
    <xf numFmtId="0" fontId="72" fillId="0" borderId="0">
      <alignment/>
      <protection/>
    </xf>
    <xf numFmtId="168" fontId="104" fillId="0" borderId="0" applyFont="0" applyFill="0" applyBorder="0" applyAlignment="0" applyProtection="0"/>
    <xf numFmtId="170" fontId="104" fillId="0" borderId="0" applyFont="0" applyFill="0" applyBorder="0" applyAlignment="0" applyProtection="0"/>
    <xf numFmtId="0" fontId="106" fillId="0" borderId="0">
      <alignment/>
      <protection/>
    </xf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07" fillId="0" borderId="0">
      <alignment/>
      <protection/>
    </xf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7" fontId="104" fillId="0" borderId="0" applyFont="0" applyFill="0" applyBorder="0" applyAlignment="0" applyProtection="0"/>
    <xf numFmtId="42" fontId="2" fillId="0" borderId="0" applyFont="0" applyFill="0" applyBorder="0" applyAlignment="0" applyProtection="0"/>
    <xf numFmtId="169" fontId="104" fillId="0" borderId="0" applyFont="0" applyFill="0" applyBorder="0" applyAlignment="0" applyProtection="0"/>
    <xf numFmtId="194" fontId="108" fillId="0" borderId="0" applyFont="0" applyFill="0" applyBorder="0" applyAlignment="0" applyProtection="0"/>
    <xf numFmtId="195" fontId="108" fillId="0" borderId="0" applyFont="0" applyFill="0" applyBorder="0" applyAlignment="0" applyProtection="0"/>
    <xf numFmtId="0" fontId="109" fillId="0" borderId="13">
      <alignment vertical="center" wrapText="1"/>
      <protection/>
    </xf>
  </cellStyleXfs>
  <cellXfs count="394">
    <xf numFmtId="0" fontId="0" fillId="0" borderId="0" xfId="0" applyFont="1" applyAlignment="1">
      <alignment/>
    </xf>
    <xf numFmtId="164" fontId="21" fillId="37" borderId="0" xfId="769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0" fillId="37" borderId="0" xfId="0" applyNumberFormat="1" applyFont="1" applyFill="1" applyBorder="1" applyAlignment="1">
      <alignment/>
    </xf>
    <xf numFmtId="49" fontId="0" fillId="37" borderId="0" xfId="0" applyNumberFormat="1" applyFont="1" applyFill="1" applyAlignment="1">
      <alignment/>
    </xf>
    <xf numFmtId="49" fontId="7" fillId="37" borderId="0" xfId="0" applyNumberFormat="1" applyFont="1" applyFill="1" applyAlignment="1">
      <alignment/>
    </xf>
    <xf numFmtId="49" fontId="0" fillId="37" borderId="13" xfId="0" applyNumberFormat="1" applyFont="1" applyFill="1" applyBorder="1" applyAlignment="1">
      <alignment/>
    </xf>
    <xf numFmtId="4" fontId="0" fillId="37" borderId="0" xfId="0" applyNumberFormat="1" applyFont="1" applyFill="1" applyAlignment="1">
      <alignment/>
    </xf>
    <xf numFmtId="4" fontId="21" fillId="37" borderId="0" xfId="0" applyNumberFormat="1" applyFont="1" applyFill="1" applyAlignment="1">
      <alignment/>
    </xf>
    <xf numFmtId="49" fontId="21" fillId="37" borderId="0" xfId="0" applyNumberFormat="1" applyFont="1" applyFill="1" applyAlignment="1">
      <alignment/>
    </xf>
    <xf numFmtId="4" fontId="0" fillId="37" borderId="0" xfId="0" applyNumberFormat="1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7" fillId="37" borderId="0" xfId="0" applyNumberFormat="1" applyFont="1" applyFill="1" applyBorder="1" applyAlignment="1">
      <alignment/>
    </xf>
    <xf numFmtId="4" fontId="7" fillId="37" borderId="0" xfId="0" applyNumberFormat="1" applyFont="1" applyFill="1" applyBorder="1" applyAlignment="1">
      <alignment/>
    </xf>
    <xf numFmtId="4" fontId="6" fillId="37" borderId="0" xfId="0" applyNumberFormat="1" applyFont="1" applyFill="1" applyBorder="1" applyAlignment="1">
      <alignment/>
    </xf>
    <xf numFmtId="49" fontId="6" fillId="37" borderId="0" xfId="0" applyNumberFormat="1" applyFont="1" applyFill="1" applyBorder="1" applyAlignment="1">
      <alignment/>
    </xf>
    <xf numFmtId="49" fontId="14" fillId="37" borderId="0" xfId="0" applyNumberFormat="1" applyFont="1" applyFill="1" applyAlignment="1">
      <alignment/>
    </xf>
    <xf numFmtId="49" fontId="12" fillId="37" borderId="13" xfId="0" applyNumberFormat="1" applyFont="1" applyFill="1" applyBorder="1" applyAlignment="1" applyProtection="1">
      <alignment horizontal="center" vertical="center"/>
      <protection/>
    </xf>
    <xf numFmtId="49" fontId="24" fillId="37" borderId="13" xfId="0" applyNumberFormat="1" applyFont="1" applyFill="1" applyBorder="1" applyAlignment="1" applyProtection="1">
      <alignment horizontal="center" vertical="center"/>
      <protection/>
    </xf>
    <xf numFmtId="49" fontId="14" fillId="37" borderId="0" xfId="0" applyNumberFormat="1" applyFont="1" applyFill="1" applyBorder="1" applyAlignment="1">
      <alignment horizontal="center" wrapText="1"/>
    </xf>
    <xf numFmtId="49" fontId="13" fillId="37" borderId="0" xfId="0" applyNumberFormat="1" applyFont="1" applyFill="1" applyBorder="1" applyAlignment="1">
      <alignment horizontal="center" wrapText="1"/>
    </xf>
    <xf numFmtId="49" fontId="11" fillId="37" borderId="0" xfId="0" applyNumberFormat="1" applyFont="1" applyFill="1" applyAlignment="1">
      <alignment/>
    </xf>
    <xf numFmtId="49" fontId="8" fillId="37" borderId="0" xfId="0" applyNumberFormat="1" applyFont="1" applyFill="1" applyAlignment="1">
      <alignment wrapText="1"/>
    </xf>
    <xf numFmtId="0" fontId="116" fillId="0" borderId="29" xfId="0" applyFont="1" applyBorder="1" applyAlignment="1">
      <alignment/>
    </xf>
    <xf numFmtId="0" fontId="116" fillId="0" borderId="27" xfId="0" applyFont="1" applyBorder="1" applyAlignment="1">
      <alignment/>
    </xf>
    <xf numFmtId="0" fontId="116" fillId="0" borderId="30" xfId="0" applyFont="1" applyBorder="1" applyAlignment="1">
      <alignment/>
    </xf>
    <xf numFmtId="0" fontId="116" fillId="0" borderId="18" xfId="0" applyFont="1" applyBorder="1" applyAlignment="1">
      <alignment/>
    </xf>
    <xf numFmtId="0" fontId="117" fillId="0" borderId="13" xfId="0" applyFont="1" applyBorder="1" applyAlignment="1">
      <alignment/>
    </xf>
    <xf numFmtId="0" fontId="116" fillId="0" borderId="29" xfId="866" applyFont="1" applyFill="1" applyBorder="1" applyAlignment="1" applyProtection="1">
      <alignment horizontal="left"/>
      <protection hidden="1"/>
    </xf>
    <xf numFmtId="0" fontId="116" fillId="0" borderId="27" xfId="866" applyFont="1" applyFill="1" applyBorder="1" applyAlignment="1" applyProtection="1">
      <alignment horizontal="left"/>
      <protection hidden="1"/>
    </xf>
    <xf numFmtId="0" fontId="116" fillId="0" borderId="30" xfId="866" applyFont="1" applyFill="1" applyBorder="1" applyAlignment="1" applyProtection="1">
      <alignment horizontal="left"/>
      <protection hidden="1"/>
    </xf>
    <xf numFmtId="49" fontId="12" fillId="37" borderId="13" xfId="0" applyNumberFormat="1" applyFont="1" applyFill="1" applyBorder="1" applyAlignment="1">
      <alignment/>
    </xf>
    <xf numFmtId="49" fontId="12" fillId="37" borderId="13" xfId="865" applyNumberFormat="1" applyFont="1" applyFill="1" applyBorder="1" applyAlignment="1" applyProtection="1">
      <alignment vertical="center"/>
      <protection/>
    </xf>
    <xf numFmtId="49" fontId="180" fillId="37" borderId="13" xfId="865" applyNumberFormat="1" applyFont="1" applyFill="1" applyBorder="1" applyAlignment="1" applyProtection="1">
      <alignment vertical="center"/>
      <protection/>
    </xf>
    <xf numFmtId="164" fontId="12" fillId="0" borderId="29" xfId="774" applyNumberFormat="1" applyFont="1" applyBorder="1" applyAlignment="1" applyProtection="1">
      <alignment horizontal="left"/>
      <protection hidden="1"/>
    </xf>
    <xf numFmtId="164" fontId="12" fillId="0" borderId="27" xfId="774" applyNumberFormat="1" applyFont="1" applyBorder="1" applyAlignment="1" applyProtection="1">
      <alignment horizontal="left"/>
      <protection hidden="1"/>
    </xf>
    <xf numFmtId="164" fontId="12" fillId="0" borderId="30" xfId="774" applyNumberFormat="1" applyFont="1" applyBorder="1" applyAlignment="1" applyProtection="1">
      <alignment horizontal="left"/>
      <protection hidden="1"/>
    </xf>
    <xf numFmtId="0" fontId="116" fillId="0" borderId="31" xfId="0" applyFont="1" applyBorder="1" applyAlignment="1">
      <alignment/>
    </xf>
    <xf numFmtId="164" fontId="12" fillId="0" borderId="31" xfId="774" applyNumberFormat="1" applyFont="1" applyBorder="1" applyAlignment="1" applyProtection="1">
      <alignment horizontal="left"/>
      <protection hidden="1"/>
    </xf>
    <xf numFmtId="164" fontId="12" fillId="0" borderId="18" xfId="774" applyNumberFormat="1" applyFont="1" applyBorder="1" applyAlignment="1" applyProtection="1">
      <alignment horizontal="left"/>
      <protection hidden="1"/>
    </xf>
    <xf numFmtId="0" fontId="116" fillId="0" borderId="29" xfId="0" applyFont="1" applyBorder="1" applyAlignment="1">
      <alignment horizontal="center"/>
    </xf>
    <xf numFmtId="0" fontId="12" fillId="0" borderId="13" xfId="0" applyNumberFormat="1" applyFont="1" applyFill="1" applyBorder="1" applyAlignment="1" applyProtection="1">
      <alignment vertical="center"/>
      <protection hidden="1"/>
    </xf>
    <xf numFmtId="0" fontId="116" fillId="0" borderId="27" xfId="0" applyFont="1" applyBorder="1" applyAlignment="1">
      <alignment horizontal="center"/>
    </xf>
    <xf numFmtId="49" fontId="12" fillId="0" borderId="13" xfId="863" applyNumberFormat="1" applyFont="1" applyFill="1" applyBorder="1" applyAlignment="1">
      <alignment vertical="center" wrapText="1"/>
      <protection/>
    </xf>
    <xf numFmtId="0" fontId="123" fillId="0" borderId="13" xfId="866" applyFont="1" applyFill="1" applyBorder="1" applyAlignment="1" applyProtection="1">
      <alignment horizontal="left"/>
      <protection hidden="1"/>
    </xf>
    <xf numFmtId="164" fontId="116" fillId="0" borderId="27" xfId="774" applyNumberFormat="1" applyFont="1" applyBorder="1" applyAlignment="1" applyProtection="1">
      <alignment horizontal="left"/>
      <protection hidden="1"/>
    </xf>
    <xf numFmtId="0" fontId="123" fillId="0" borderId="30" xfId="866" applyFont="1" applyFill="1" applyBorder="1" applyAlignment="1" applyProtection="1">
      <alignment horizontal="left"/>
      <protection hidden="1"/>
    </xf>
    <xf numFmtId="49" fontId="0" fillId="37" borderId="0" xfId="0" applyNumberFormat="1" applyFont="1" applyFill="1" applyAlignment="1">
      <alignment horizontal="center"/>
    </xf>
    <xf numFmtId="49" fontId="0" fillId="37" borderId="20" xfId="0" applyNumberFormat="1" applyFont="1" applyFill="1" applyBorder="1" applyAlignment="1">
      <alignment horizontal="center"/>
    </xf>
    <xf numFmtId="164" fontId="119" fillId="37" borderId="32" xfId="769" applyNumberFormat="1" applyFont="1" applyFill="1" applyBorder="1" applyAlignment="1" applyProtection="1">
      <alignment horizontal="center" vertical="center"/>
      <protection/>
    </xf>
    <xf numFmtId="164" fontId="119" fillId="37" borderId="33" xfId="769" applyNumberFormat="1" applyFont="1" applyFill="1" applyBorder="1" applyAlignment="1" applyProtection="1">
      <alignment horizontal="center" vertical="center"/>
      <protection/>
    </xf>
    <xf numFmtId="164" fontId="119" fillId="37" borderId="34" xfId="769" applyNumberFormat="1" applyFont="1" applyFill="1" applyBorder="1" applyAlignment="1" applyProtection="1">
      <alignment horizontal="center" vertical="center"/>
      <protection/>
    </xf>
    <xf numFmtId="49" fontId="0" fillId="37" borderId="0" xfId="0" applyNumberFormat="1" applyFont="1" applyFill="1" applyBorder="1" applyAlignment="1">
      <alignment wrapText="1"/>
    </xf>
    <xf numFmtId="49" fontId="0" fillId="37" borderId="0" xfId="0" applyNumberFormat="1" applyFill="1" applyAlignment="1">
      <alignment/>
    </xf>
    <xf numFmtId="49" fontId="0" fillId="37" borderId="20" xfId="0" applyNumberFormat="1" applyFont="1" applyFill="1" applyBorder="1" applyAlignment="1">
      <alignment/>
    </xf>
    <xf numFmtId="49" fontId="10" fillId="37" borderId="35" xfId="0" applyNumberFormat="1" applyFont="1" applyFill="1" applyBorder="1" applyAlignment="1" applyProtection="1">
      <alignment horizontal="center" vertical="center" wrapText="1"/>
      <protection/>
    </xf>
    <xf numFmtId="49" fontId="10" fillId="37" borderId="36" xfId="0" applyNumberFormat="1" applyFont="1" applyFill="1" applyBorder="1" applyAlignment="1" applyProtection="1">
      <alignment horizontal="center" vertical="center" wrapText="1"/>
      <protection/>
    </xf>
    <xf numFmtId="49" fontId="12" fillId="37" borderId="26" xfId="0" applyNumberFormat="1" applyFont="1" applyFill="1" applyBorder="1" applyAlignment="1" applyProtection="1">
      <alignment horizontal="center" vertical="center"/>
      <protection/>
    </xf>
    <xf numFmtId="49" fontId="24" fillId="37" borderId="26" xfId="0" applyNumberFormat="1" applyFont="1" applyFill="1" applyBorder="1" applyAlignment="1" applyProtection="1">
      <alignment horizontal="center" vertical="center"/>
      <protection/>
    </xf>
    <xf numFmtId="49" fontId="0" fillId="37" borderId="0" xfId="0" applyNumberFormat="1" applyFill="1" applyAlignment="1">
      <alignment/>
    </xf>
    <xf numFmtId="4" fontId="8" fillId="43" borderId="13" xfId="0" applyNumberFormat="1" applyFont="1" applyFill="1" applyBorder="1" applyAlignment="1" applyProtection="1">
      <alignment horizontal="center" vertical="center" wrapText="1"/>
      <protection/>
    </xf>
    <xf numFmtId="164" fontId="181" fillId="43" borderId="13" xfId="769" applyNumberFormat="1" applyFont="1" applyFill="1" applyBorder="1" applyAlignment="1" applyProtection="1">
      <alignment horizontal="center" vertical="center"/>
      <protection/>
    </xf>
    <xf numFmtId="4" fontId="8" fillId="43" borderId="21" xfId="0" applyNumberFormat="1" applyFont="1" applyFill="1" applyBorder="1" applyAlignment="1">
      <alignment/>
    </xf>
    <xf numFmtId="4" fontId="8" fillId="43" borderId="0" xfId="0" applyNumberFormat="1" applyFont="1" applyFill="1" applyBorder="1" applyAlignment="1">
      <alignment/>
    </xf>
    <xf numFmtId="4" fontId="8" fillId="43" borderId="13" xfId="0" applyNumberFormat="1" applyFont="1" applyFill="1" applyBorder="1" applyAlignment="1">
      <alignment/>
    </xf>
    <xf numFmtId="164" fontId="8" fillId="37" borderId="13" xfId="769" applyNumberFormat="1" applyFont="1" applyFill="1" applyBorder="1" applyAlignment="1" applyProtection="1">
      <alignment horizontal="center" vertical="center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164" fontId="8" fillId="37" borderId="26" xfId="769" applyNumberFormat="1" applyFont="1" applyFill="1" applyBorder="1" applyAlignment="1" applyProtection="1">
      <alignment horizontal="center" vertical="center"/>
      <protection/>
    </xf>
    <xf numFmtId="164" fontId="119" fillId="37" borderId="23" xfId="769" applyNumberFormat="1" applyFont="1" applyFill="1" applyBorder="1" applyAlignment="1" applyProtection="1">
      <alignment horizontal="center" vertical="center"/>
      <protection/>
    </xf>
    <xf numFmtId="164" fontId="2" fillId="37" borderId="0" xfId="769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49" fontId="2" fillId="37" borderId="0" xfId="0" applyNumberFormat="1" applyFont="1" applyFill="1" applyAlignment="1">
      <alignment/>
    </xf>
    <xf numFmtId="164" fontId="10" fillId="0" borderId="37" xfId="774" applyNumberFormat="1" applyFont="1" applyBorder="1" applyAlignment="1">
      <alignment horizontal="center"/>
    </xf>
    <xf numFmtId="164" fontId="10" fillId="0" borderId="34" xfId="774" applyNumberFormat="1" applyFont="1" applyBorder="1" applyAlignment="1">
      <alignment horizontal="center"/>
    </xf>
    <xf numFmtId="164" fontId="119" fillId="37" borderId="38" xfId="769" applyNumberFormat="1" applyFont="1" applyFill="1" applyBorder="1" applyAlignment="1" applyProtection="1">
      <alignment horizontal="center" vertical="center"/>
      <protection/>
    </xf>
    <xf numFmtId="164" fontId="9" fillId="0" borderId="29" xfId="774" applyNumberFormat="1" applyFont="1" applyBorder="1" applyAlignment="1">
      <alignment/>
    </xf>
    <xf numFmtId="164" fontId="9" fillId="0" borderId="39" xfId="774" applyNumberFormat="1" applyFont="1" applyBorder="1" applyAlignment="1" applyProtection="1">
      <alignment horizontal="left"/>
      <protection hidden="1"/>
    </xf>
    <xf numFmtId="164" fontId="125" fillId="37" borderId="29" xfId="769" applyNumberFormat="1" applyFont="1" applyFill="1" applyBorder="1" applyAlignment="1" applyProtection="1">
      <alignment horizontal="center" vertical="center"/>
      <protection/>
    </xf>
    <xf numFmtId="164" fontId="119" fillId="44" borderId="29" xfId="769" applyNumberFormat="1" applyFont="1" applyFill="1" applyBorder="1" applyAlignment="1">
      <alignment/>
    </xf>
    <xf numFmtId="164" fontId="126" fillId="37" borderId="29" xfId="769" applyNumberFormat="1" applyFont="1" applyFill="1" applyBorder="1" applyAlignment="1" applyProtection="1">
      <alignment horizontal="center" vertical="center"/>
      <protection/>
    </xf>
    <xf numFmtId="164" fontId="118" fillId="37" borderId="29" xfId="769" applyNumberFormat="1" applyFont="1" applyFill="1" applyBorder="1" applyAlignment="1" applyProtection="1">
      <alignment horizontal="center" vertical="center"/>
      <protection/>
    </xf>
    <xf numFmtId="164" fontId="125" fillId="37" borderId="6" xfId="769" applyNumberFormat="1" applyFont="1" applyFill="1" applyBorder="1" applyAlignment="1" applyProtection="1">
      <alignment horizontal="center" vertical="center"/>
      <protection/>
    </xf>
    <xf numFmtId="164" fontId="119" fillId="37" borderId="6" xfId="769" applyNumberFormat="1" applyFont="1" applyFill="1" applyBorder="1" applyAlignment="1" applyProtection="1">
      <alignment horizontal="center" vertical="center"/>
      <protection/>
    </xf>
    <xf numFmtId="164" fontId="9" fillId="0" borderId="27" xfId="774" applyNumberFormat="1" applyFont="1" applyBorder="1" applyAlignment="1">
      <alignment/>
    </xf>
    <xf numFmtId="164" fontId="9" fillId="0" borderId="22" xfId="774" applyNumberFormat="1" applyFont="1" applyBorder="1" applyAlignment="1" applyProtection="1">
      <alignment horizontal="left"/>
      <protection hidden="1"/>
    </xf>
    <xf numFmtId="164" fontId="119" fillId="44" borderId="27" xfId="769" applyNumberFormat="1" applyFont="1" applyFill="1" applyBorder="1" applyAlignment="1">
      <alignment/>
    </xf>
    <xf numFmtId="164" fontId="126" fillId="37" borderId="27" xfId="769" applyNumberFormat="1" applyFont="1" applyFill="1" applyBorder="1" applyAlignment="1" applyProtection="1">
      <alignment horizontal="center" vertical="center"/>
      <protection/>
    </xf>
    <xf numFmtId="164" fontId="118" fillId="37" borderId="27" xfId="769" applyNumberFormat="1" applyFont="1" applyFill="1" applyBorder="1" applyAlignment="1" applyProtection="1">
      <alignment horizontal="center" vertical="center"/>
      <protection/>
    </xf>
    <xf numFmtId="164" fontId="125" fillId="37" borderId="27" xfId="769" applyNumberFormat="1" applyFont="1" applyFill="1" applyBorder="1" applyAlignment="1" applyProtection="1">
      <alignment horizontal="center" vertical="center"/>
      <protection/>
    </xf>
    <xf numFmtId="164" fontId="125" fillId="37" borderId="13" xfId="769" applyNumberFormat="1" applyFont="1" applyFill="1" applyBorder="1" applyAlignment="1" applyProtection="1">
      <alignment horizontal="center" vertical="center"/>
      <protection/>
    </xf>
    <xf numFmtId="164" fontId="119" fillId="37" borderId="13" xfId="769" applyNumberFormat="1" applyFont="1" applyFill="1" applyBorder="1" applyAlignment="1" applyProtection="1">
      <alignment horizontal="center" vertical="center"/>
      <protection/>
    </xf>
    <xf numFmtId="164" fontId="9" fillId="0" borderId="30" xfId="774" applyNumberFormat="1" applyFont="1" applyBorder="1" applyAlignment="1">
      <alignment/>
    </xf>
    <xf numFmtId="164" fontId="126" fillId="37" borderId="30" xfId="769" applyNumberFormat="1" applyFont="1" applyFill="1" applyBorder="1" applyAlignment="1" applyProtection="1">
      <alignment horizontal="center" vertical="center"/>
      <protection/>
    </xf>
    <xf numFmtId="164" fontId="19" fillId="0" borderId="27" xfId="769" applyNumberFormat="1" applyFont="1" applyBorder="1" applyAlignment="1" applyProtection="1">
      <alignment horizontal="left"/>
      <protection hidden="1"/>
    </xf>
    <xf numFmtId="164" fontId="125" fillId="37" borderId="30" xfId="769" applyNumberFormat="1" applyFont="1" applyFill="1" applyBorder="1" applyAlignment="1" applyProtection="1">
      <alignment horizontal="center" vertical="center"/>
      <protection/>
    </xf>
    <xf numFmtId="164" fontId="19" fillId="0" borderId="13" xfId="769" applyNumberFormat="1" applyFont="1" applyBorder="1" applyAlignment="1" applyProtection="1">
      <alignment horizontal="left"/>
      <protection hidden="1"/>
    </xf>
    <xf numFmtId="164" fontId="9" fillId="0" borderId="18" xfId="774" applyNumberFormat="1" applyFont="1" applyBorder="1" applyAlignment="1">
      <alignment/>
    </xf>
    <xf numFmtId="49" fontId="9" fillId="37" borderId="13" xfId="0" applyNumberFormat="1" applyFont="1" applyFill="1" applyBorder="1" applyAlignment="1">
      <alignment/>
    </xf>
    <xf numFmtId="164" fontId="19" fillId="0" borderId="30" xfId="769" applyNumberFormat="1" applyFont="1" applyBorder="1" applyAlignment="1" applyProtection="1">
      <alignment horizontal="left"/>
      <protection hidden="1"/>
    </xf>
    <xf numFmtId="164" fontId="10" fillId="0" borderId="13" xfId="774" applyNumberFormat="1" applyFont="1" applyBorder="1" applyAlignment="1">
      <alignment/>
    </xf>
    <xf numFmtId="164" fontId="10" fillId="0" borderId="13" xfId="774" applyNumberFormat="1" applyFont="1" applyBorder="1" applyAlignment="1" applyProtection="1">
      <alignment horizontal="left"/>
      <protection hidden="1"/>
    </xf>
    <xf numFmtId="164" fontId="7" fillId="37" borderId="0" xfId="769" applyNumberFormat="1" applyFont="1" applyFill="1" applyAlignment="1">
      <alignment/>
    </xf>
    <xf numFmtId="4" fontId="7" fillId="37" borderId="0" xfId="0" applyNumberFormat="1" applyFont="1" applyFill="1" applyAlignment="1">
      <alignment/>
    </xf>
    <xf numFmtId="164" fontId="119" fillId="45" borderId="13" xfId="769" applyNumberFormat="1" applyFont="1" applyFill="1" applyBorder="1" applyAlignment="1" applyProtection="1">
      <alignment horizontal="center" vertical="center"/>
      <protection/>
    </xf>
    <xf numFmtId="49" fontId="8" fillId="37" borderId="13" xfId="864" applyNumberFormat="1" applyFont="1" applyFill="1" applyBorder="1" applyAlignment="1" applyProtection="1">
      <alignment vertical="center"/>
      <protection/>
    </xf>
    <xf numFmtId="164" fontId="127" fillId="44" borderId="29" xfId="769" applyNumberFormat="1" applyFont="1" applyFill="1" applyBorder="1" applyAlignment="1">
      <alignment/>
    </xf>
    <xf numFmtId="49" fontId="182" fillId="37" borderId="13" xfId="864" applyNumberFormat="1" applyFont="1" applyFill="1" applyBorder="1" applyAlignment="1" applyProtection="1">
      <alignment vertical="center"/>
      <protection/>
    </xf>
    <xf numFmtId="164" fontId="127" fillId="44" borderId="27" xfId="769" applyNumberFormat="1" applyFont="1" applyFill="1" applyBorder="1" applyAlignment="1">
      <alignment/>
    </xf>
    <xf numFmtId="164" fontId="127" fillId="44" borderId="30" xfId="769" applyNumberFormat="1" applyFont="1" applyFill="1" applyBorder="1" applyAlignment="1">
      <alignment/>
    </xf>
    <xf numFmtId="164" fontId="118" fillId="37" borderId="30" xfId="769" applyNumberFormat="1" applyFont="1" applyFill="1" applyBorder="1" applyAlignment="1" applyProtection="1">
      <alignment horizontal="center" vertical="center"/>
      <protection/>
    </xf>
    <xf numFmtId="164" fontId="128" fillId="0" borderId="13" xfId="774" applyNumberFormat="1" applyFont="1" applyBorder="1" applyAlignment="1">
      <alignment/>
    </xf>
    <xf numFmtId="164" fontId="128" fillId="0" borderId="13" xfId="774" applyNumberFormat="1" applyFont="1" applyBorder="1" applyAlignment="1" applyProtection="1">
      <alignment horizontal="left"/>
      <protection hidden="1"/>
    </xf>
    <xf numFmtId="164" fontId="129" fillId="37" borderId="13" xfId="769" applyNumberFormat="1" applyFont="1" applyFill="1" applyBorder="1" applyAlignment="1" applyProtection="1">
      <alignment horizontal="center" vertical="center"/>
      <protection/>
    </xf>
    <xf numFmtId="164" fontId="130" fillId="37" borderId="0" xfId="769" applyNumberFormat="1" applyFont="1" applyFill="1" applyAlignment="1">
      <alignment/>
    </xf>
    <xf numFmtId="4" fontId="130" fillId="37" borderId="0" xfId="0" applyNumberFormat="1" applyFont="1" applyFill="1" applyAlignment="1">
      <alignment/>
    </xf>
    <xf numFmtId="49" fontId="130" fillId="37" borderId="0" xfId="0" applyNumberFormat="1" applyFont="1" applyFill="1" applyAlignment="1">
      <alignment/>
    </xf>
    <xf numFmtId="164" fontId="131" fillId="0" borderId="29" xfId="774" applyNumberFormat="1" applyFont="1" applyBorder="1" applyAlignment="1" applyProtection="1">
      <alignment horizontal="left"/>
      <protection hidden="1"/>
    </xf>
    <xf numFmtId="164" fontId="131" fillId="0" borderId="27" xfId="774" applyNumberFormat="1" applyFont="1" applyBorder="1" applyAlignment="1" applyProtection="1">
      <alignment horizontal="left"/>
      <protection hidden="1"/>
    </xf>
    <xf numFmtId="164" fontId="131" fillId="0" borderId="30" xfId="774" applyNumberFormat="1" applyFont="1" applyBorder="1" applyAlignment="1" applyProtection="1">
      <alignment horizontal="left"/>
      <protection hidden="1"/>
    </xf>
    <xf numFmtId="164" fontId="125" fillId="37" borderId="18" xfId="769" applyNumberFormat="1" applyFont="1" applyFill="1" applyBorder="1" applyAlignment="1" applyProtection="1">
      <alignment horizontal="center" vertical="center"/>
      <protection/>
    </xf>
    <xf numFmtId="164" fontId="125" fillId="37" borderId="26" xfId="769" applyNumberFormat="1" applyFont="1" applyFill="1" applyBorder="1" applyAlignment="1" applyProtection="1">
      <alignment horizontal="center" vertical="center"/>
      <protection/>
    </xf>
    <xf numFmtId="164" fontId="119" fillId="37" borderId="26" xfId="769" applyNumberFormat="1" applyFont="1" applyFill="1" applyBorder="1" applyAlignment="1" applyProtection="1">
      <alignment horizontal="center" vertical="center"/>
      <protection/>
    </xf>
    <xf numFmtId="164" fontId="119" fillId="37" borderId="31" xfId="769" applyNumberFormat="1" applyFont="1" applyFill="1" applyBorder="1" applyAlignment="1" applyProtection="1">
      <alignment horizontal="center" vertical="center"/>
      <protection/>
    </xf>
    <xf numFmtId="164" fontId="2" fillId="37" borderId="40" xfId="769" applyNumberFormat="1" applyFont="1" applyFill="1" applyBorder="1" applyAlignment="1">
      <alignment/>
    </xf>
    <xf numFmtId="4" fontId="2" fillId="37" borderId="40" xfId="0" applyNumberFormat="1" applyFont="1" applyFill="1" applyBorder="1" applyAlignment="1">
      <alignment/>
    </xf>
    <xf numFmtId="49" fontId="2" fillId="37" borderId="40" xfId="0" applyNumberFormat="1" applyFont="1" applyFill="1" applyBorder="1" applyAlignment="1">
      <alignment/>
    </xf>
    <xf numFmtId="164" fontId="120" fillId="10" borderId="26" xfId="774" applyNumberFormat="1" applyFont="1" applyFill="1" applyBorder="1" applyAlignment="1" applyProtection="1">
      <alignment horizontal="center" vertical="center"/>
      <protection/>
    </xf>
    <xf numFmtId="164" fontId="120" fillId="37" borderId="26" xfId="774" applyNumberFormat="1" applyFont="1" applyFill="1" applyBorder="1" applyAlignment="1" applyProtection="1">
      <alignment horizontal="center" vertical="center"/>
      <protection/>
    </xf>
    <xf numFmtId="164" fontId="131" fillId="0" borderId="29" xfId="774" applyNumberFormat="1" applyFont="1" applyBorder="1" applyAlignment="1" applyProtection="1">
      <alignment horizontal="left"/>
      <protection hidden="1" locked="0"/>
    </xf>
    <xf numFmtId="164" fontId="124" fillId="37" borderId="13" xfId="774" applyNumberFormat="1" applyFont="1" applyFill="1" applyBorder="1" applyAlignment="1" applyProtection="1">
      <alignment horizontal="center" vertical="center"/>
      <protection/>
    </xf>
    <xf numFmtId="164" fontId="132" fillId="0" borderId="13" xfId="774" applyNumberFormat="1" applyFont="1" applyBorder="1" applyAlignment="1">
      <alignment/>
    </xf>
    <xf numFmtId="164" fontId="2" fillId="37" borderId="13" xfId="774" applyNumberFormat="1" applyFont="1" applyFill="1" applyBorder="1" applyAlignment="1" applyProtection="1">
      <alignment horizontal="center" vertical="center"/>
      <protection/>
    </xf>
    <xf numFmtId="164" fontId="131" fillId="0" borderId="27" xfId="774" applyNumberFormat="1" applyFont="1" applyBorder="1" applyAlignment="1" applyProtection="1">
      <alignment horizontal="left"/>
      <protection hidden="1" locked="0"/>
    </xf>
    <xf numFmtId="164" fontId="124" fillId="10" borderId="13" xfId="774" applyNumberFormat="1" applyFont="1" applyFill="1" applyBorder="1" applyAlignment="1" applyProtection="1">
      <alignment horizontal="center" vertical="center"/>
      <protection/>
    </xf>
    <xf numFmtId="164" fontId="132" fillId="10" borderId="13" xfId="774" applyNumberFormat="1" applyFont="1" applyFill="1" applyBorder="1" applyAlignment="1">
      <alignment/>
    </xf>
    <xf numFmtId="164" fontId="133" fillId="0" borderId="13" xfId="774" applyNumberFormat="1" applyFont="1" applyBorder="1" applyAlignment="1">
      <alignment/>
    </xf>
    <xf numFmtId="164" fontId="133" fillId="0" borderId="13" xfId="774" applyNumberFormat="1" applyFont="1" applyBorder="1" applyAlignment="1" applyProtection="1">
      <alignment horizontal="left"/>
      <protection hidden="1"/>
    </xf>
    <xf numFmtId="164" fontId="127" fillId="37" borderId="13" xfId="769" applyNumberFormat="1" applyFont="1" applyFill="1" applyBorder="1" applyAlignment="1" applyProtection="1">
      <alignment horizontal="center" vertical="center"/>
      <protection/>
    </xf>
    <xf numFmtId="164" fontId="127" fillId="44" borderId="13" xfId="769" applyNumberFormat="1" applyFont="1" applyFill="1" applyBorder="1" applyAlignment="1" applyProtection="1">
      <alignment horizontal="center" vertical="center"/>
      <protection/>
    </xf>
    <xf numFmtId="49" fontId="9" fillId="37" borderId="27" xfId="0" applyNumberFormat="1" applyFont="1" applyFill="1" applyBorder="1" applyAlignment="1" applyProtection="1">
      <alignment vertical="center"/>
      <protection/>
    </xf>
    <xf numFmtId="164" fontId="2" fillId="0" borderId="27" xfId="774" applyNumberFormat="1" applyFont="1" applyBorder="1" applyAlignment="1">
      <alignment/>
    </xf>
    <xf numFmtId="49" fontId="2" fillId="0" borderId="13" xfId="863" applyNumberFormat="1" applyFont="1" applyFill="1" applyBorder="1" applyAlignment="1">
      <alignment vertical="center" wrapText="1"/>
      <protection/>
    </xf>
    <xf numFmtId="164" fontId="10" fillId="0" borderId="13" xfId="769" applyNumberFormat="1" applyFont="1" applyBorder="1" applyAlignment="1">
      <alignment/>
    </xf>
    <xf numFmtId="164" fontId="10" fillId="0" borderId="13" xfId="769" applyNumberFormat="1" applyFont="1" applyBorder="1" applyAlignment="1" applyProtection="1">
      <alignment horizontal="left"/>
      <protection hidden="1"/>
    </xf>
    <xf numFmtId="164" fontId="9" fillId="0" borderId="29" xfId="769" applyNumberFormat="1" applyFont="1" applyBorder="1" applyAlignment="1">
      <alignment/>
    </xf>
    <xf numFmtId="164" fontId="9" fillId="37" borderId="29" xfId="769" applyNumberFormat="1" applyFont="1" applyFill="1" applyBorder="1" applyAlignment="1" applyProtection="1">
      <alignment vertical="center"/>
      <protection/>
    </xf>
    <xf numFmtId="164" fontId="118" fillId="37" borderId="29" xfId="769" applyNumberFormat="1" applyFont="1" applyFill="1" applyBorder="1" applyAlignment="1">
      <alignment horizontal="center"/>
    </xf>
    <xf numFmtId="164" fontId="9" fillId="0" borderId="27" xfId="769" applyNumberFormat="1" applyFont="1" applyBorder="1" applyAlignment="1">
      <alignment/>
    </xf>
    <xf numFmtId="164" fontId="9" fillId="37" borderId="27" xfId="769" applyNumberFormat="1" applyFont="1" applyFill="1" applyBorder="1" applyAlignment="1" applyProtection="1">
      <alignment vertical="center"/>
      <protection/>
    </xf>
    <xf numFmtId="164" fontId="118" fillId="37" borderId="27" xfId="769" applyNumberFormat="1" applyFont="1" applyFill="1" applyBorder="1" applyAlignment="1">
      <alignment horizontal="center"/>
    </xf>
    <xf numFmtId="164" fontId="9" fillId="0" borderId="30" xfId="769" applyNumberFormat="1" applyFont="1" applyBorder="1" applyAlignment="1">
      <alignment/>
    </xf>
    <xf numFmtId="164" fontId="118" fillId="37" borderId="30" xfId="769" applyNumberFormat="1" applyFont="1" applyFill="1" applyBorder="1" applyAlignment="1">
      <alignment horizontal="center"/>
    </xf>
    <xf numFmtId="164" fontId="131" fillId="0" borderId="31" xfId="769" applyNumberFormat="1" applyFont="1" applyFill="1" applyBorder="1" applyAlignment="1" applyProtection="1">
      <alignment horizontal="left" vertical="center" wrapText="1"/>
      <protection locked="0"/>
    </xf>
    <xf numFmtId="164" fontId="134" fillId="0" borderId="13" xfId="774" applyNumberFormat="1" applyFont="1" applyBorder="1" applyAlignment="1" applyProtection="1">
      <alignment horizontal="left"/>
      <protection hidden="1"/>
    </xf>
    <xf numFmtId="164" fontId="129" fillId="44" borderId="13" xfId="769" applyNumberFormat="1" applyFont="1" applyFill="1" applyBorder="1" applyAlignment="1" applyProtection="1">
      <alignment horizontal="center" vertical="center"/>
      <protection/>
    </xf>
    <xf numFmtId="49" fontId="9" fillId="37" borderId="29" xfId="0" applyNumberFormat="1" applyFont="1" applyFill="1" applyBorder="1" applyAlignment="1" applyProtection="1">
      <alignment vertical="center"/>
      <protection/>
    </xf>
    <xf numFmtId="164" fontId="135" fillId="44" borderId="29" xfId="769" applyNumberFormat="1" applyFont="1" applyFill="1" applyBorder="1" applyAlignment="1" applyProtection="1">
      <alignment horizontal="center" vertical="center"/>
      <protection/>
    </xf>
    <xf numFmtId="164" fontId="135" fillId="44" borderId="27" xfId="769" applyNumberFormat="1" applyFont="1" applyFill="1" applyBorder="1" applyAlignment="1" applyProtection="1">
      <alignment horizontal="center" vertical="center"/>
      <protection/>
    </xf>
    <xf numFmtId="49" fontId="9" fillId="37" borderId="30" xfId="0" applyNumberFormat="1" applyFont="1" applyFill="1" applyBorder="1" applyAlignment="1" applyProtection="1">
      <alignment vertical="center"/>
      <protection/>
    </xf>
    <xf numFmtId="164" fontId="135" fillId="44" borderId="30" xfId="769" applyNumberFormat="1" applyFont="1" applyFill="1" applyBorder="1" applyAlignment="1" applyProtection="1">
      <alignment horizontal="center" vertical="center"/>
      <protection/>
    </xf>
    <xf numFmtId="0" fontId="121" fillId="0" borderId="13" xfId="866" applyFont="1" applyFill="1" applyBorder="1" applyAlignment="1" applyProtection="1">
      <alignment horizontal="left"/>
      <protection hidden="1"/>
    </xf>
    <xf numFmtId="164" fontId="118" fillId="0" borderId="29" xfId="769" applyNumberFormat="1" applyFont="1" applyFill="1" applyBorder="1" applyAlignment="1" applyProtection="1">
      <alignment horizontal="center" vertical="center"/>
      <protection/>
    </xf>
    <xf numFmtId="164" fontId="118" fillId="0" borderId="29" xfId="769" applyNumberFormat="1" applyFont="1" applyFill="1" applyBorder="1" applyAlignment="1">
      <alignment horizontal="center"/>
    </xf>
    <xf numFmtId="164" fontId="118" fillId="0" borderId="27" xfId="769" applyNumberFormat="1" applyFont="1" applyFill="1" applyBorder="1" applyAlignment="1" applyProtection="1">
      <alignment horizontal="center" vertical="center"/>
      <protection/>
    </xf>
    <xf numFmtId="164" fontId="118" fillId="0" borderId="27" xfId="769" applyNumberFormat="1" applyFont="1" applyFill="1" applyBorder="1" applyAlignment="1">
      <alignment horizontal="center"/>
    </xf>
    <xf numFmtId="164" fontId="15" fillId="37" borderId="0" xfId="769" applyNumberFormat="1" applyFont="1" applyFill="1" applyBorder="1" applyAlignment="1">
      <alignment vertical="center" wrapText="1"/>
    </xf>
    <xf numFmtId="164" fontId="118" fillId="0" borderId="30" xfId="769" applyNumberFormat="1" applyFont="1" applyFill="1" applyBorder="1" applyAlignment="1" applyProtection="1">
      <alignment horizontal="center" vertical="center"/>
      <protection/>
    </xf>
    <xf numFmtId="164" fontId="118" fillId="0" borderId="30" xfId="769" applyNumberFormat="1" applyFont="1" applyFill="1" applyBorder="1" applyAlignment="1">
      <alignment horizontal="center"/>
    </xf>
    <xf numFmtId="164" fontId="2" fillId="37" borderId="0" xfId="769" applyNumberFormat="1" applyFont="1" applyFill="1" applyBorder="1" applyAlignment="1">
      <alignment/>
    </xf>
    <xf numFmtId="164" fontId="131" fillId="0" borderId="29" xfId="774" applyNumberFormat="1" applyFont="1" applyFill="1" applyBorder="1" applyAlignment="1" applyProtection="1">
      <alignment horizontal="left" vertical="center" wrapText="1"/>
      <protection locked="0"/>
    </xf>
    <xf numFmtId="164" fontId="118" fillId="37" borderId="13" xfId="769" applyNumberFormat="1" applyFont="1" applyFill="1" applyBorder="1" applyAlignment="1" applyProtection="1">
      <alignment horizontal="center" vertical="center"/>
      <protection/>
    </xf>
    <xf numFmtId="164" fontId="131" fillId="0" borderId="27" xfId="774" applyNumberFormat="1" applyFont="1" applyFill="1" applyBorder="1" applyAlignment="1" applyProtection="1">
      <alignment horizontal="left" vertical="center" wrapText="1"/>
      <protection locked="0"/>
    </xf>
    <xf numFmtId="164" fontId="9" fillId="0" borderId="31" xfId="774" applyNumberFormat="1" applyFont="1" applyBorder="1" applyAlignment="1">
      <alignment/>
    </xf>
    <xf numFmtId="164" fontId="131" fillId="0" borderId="31" xfId="774" applyNumberFormat="1" applyFont="1" applyFill="1" applyBorder="1" applyAlignment="1" applyProtection="1">
      <alignment horizontal="left" vertical="center" wrapText="1"/>
      <protection locked="0"/>
    </xf>
    <xf numFmtId="164" fontId="125" fillId="37" borderId="31" xfId="769" applyNumberFormat="1" applyFont="1" applyFill="1" applyBorder="1" applyAlignment="1" applyProtection="1">
      <alignment horizontal="center" vertical="center"/>
      <protection/>
    </xf>
    <xf numFmtId="164" fontId="126" fillId="37" borderId="31" xfId="769" applyNumberFormat="1" applyFont="1" applyFill="1" applyBorder="1" applyAlignment="1" applyProtection="1">
      <alignment horizontal="center" vertical="center"/>
      <protection/>
    </xf>
    <xf numFmtId="164" fontId="118" fillId="37" borderId="31" xfId="769" applyNumberFormat="1" applyFont="1" applyFill="1" applyBorder="1" applyAlignment="1" applyProtection="1">
      <alignment horizontal="center" vertical="center"/>
      <protection/>
    </xf>
    <xf numFmtId="4" fontId="0" fillId="37" borderId="0" xfId="0" applyNumberFormat="1" applyFill="1" applyAlignment="1">
      <alignment/>
    </xf>
    <xf numFmtId="49" fontId="0" fillId="37" borderId="0" xfId="0" applyNumberFormat="1" applyFont="1" applyFill="1" applyBorder="1" applyAlignment="1">
      <alignment horizontal="center"/>
    </xf>
    <xf numFmtId="49" fontId="0" fillId="37" borderId="13" xfId="0" applyNumberFormat="1" applyFill="1" applyBorder="1" applyAlignment="1">
      <alignment/>
    </xf>
    <xf numFmtId="49" fontId="0" fillId="37" borderId="41" xfId="0" applyNumberFormat="1" applyFont="1" applyFill="1" applyBorder="1" applyAlignment="1">
      <alignment/>
    </xf>
    <xf numFmtId="49" fontId="0" fillId="37" borderId="41" xfId="0" applyNumberFormat="1" applyFill="1" applyBorder="1" applyAlignment="1">
      <alignment/>
    </xf>
    <xf numFmtId="4" fontId="12" fillId="37" borderId="26" xfId="0" applyNumberFormat="1" applyFont="1" applyFill="1" applyBorder="1" applyAlignment="1" applyProtection="1">
      <alignment horizontal="center" vertical="center"/>
      <protection/>
    </xf>
    <xf numFmtId="49" fontId="0" fillId="37" borderId="29" xfId="0" applyNumberFormat="1" applyFont="1" applyFill="1" applyBorder="1" applyAlignment="1">
      <alignment/>
    </xf>
    <xf numFmtId="49" fontId="0" fillId="37" borderId="29" xfId="0" applyNumberFormat="1" applyFill="1" applyBorder="1" applyAlignment="1">
      <alignment/>
    </xf>
    <xf numFmtId="164" fontId="111" fillId="37" borderId="26" xfId="769" applyNumberFormat="1" applyFont="1" applyFill="1" applyBorder="1" applyAlignment="1" applyProtection="1">
      <alignment horizontal="center" vertical="center"/>
      <protection/>
    </xf>
    <xf numFmtId="4" fontId="117" fillId="37" borderId="13" xfId="0" applyNumberFormat="1" applyFont="1" applyFill="1" applyBorder="1" applyAlignment="1">
      <alignment/>
    </xf>
    <xf numFmtId="3" fontId="117" fillId="37" borderId="27" xfId="0" applyNumberFormat="1" applyFont="1" applyFill="1" applyBorder="1" applyAlignment="1">
      <alignment/>
    </xf>
    <xf numFmtId="4" fontId="117" fillId="37" borderId="27" xfId="0" applyNumberFormat="1" applyFont="1" applyFill="1" applyBorder="1" applyAlignment="1">
      <alignment/>
    </xf>
    <xf numFmtId="4" fontId="117" fillId="37" borderId="0" xfId="0" applyNumberFormat="1" applyFont="1" applyFill="1" applyAlignment="1">
      <alignment/>
    </xf>
    <xf numFmtId="49" fontId="117" fillId="37" borderId="0" xfId="0" applyNumberFormat="1" applyFont="1" applyFill="1" applyAlignment="1">
      <alignment/>
    </xf>
    <xf numFmtId="164" fontId="115" fillId="0" borderId="13" xfId="774" applyNumberFormat="1" applyFont="1" applyBorder="1" applyAlignment="1">
      <alignment horizontal="center"/>
    </xf>
    <xf numFmtId="164" fontId="16" fillId="37" borderId="13" xfId="769" applyNumberFormat="1" applyFont="1" applyFill="1" applyBorder="1" applyAlignment="1" applyProtection="1">
      <alignment horizontal="center" vertical="center"/>
      <protection/>
    </xf>
    <xf numFmtId="164" fontId="183" fillId="37" borderId="13" xfId="769" applyNumberFormat="1" applyFont="1" applyFill="1" applyBorder="1" applyAlignment="1" applyProtection="1">
      <alignment horizontal="center" vertical="center"/>
      <protection/>
    </xf>
    <xf numFmtId="164" fontId="111" fillId="45" borderId="26" xfId="769" applyNumberFormat="1" applyFont="1" applyFill="1" applyBorder="1" applyAlignment="1" applyProtection="1">
      <alignment horizontal="center" vertical="center"/>
      <protection/>
    </xf>
    <xf numFmtId="164" fontId="115" fillId="37" borderId="41" xfId="769" applyNumberFormat="1" applyFont="1" applyFill="1" applyBorder="1" applyAlignment="1">
      <alignment/>
    </xf>
    <xf numFmtId="4" fontId="115" fillId="37" borderId="41" xfId="769" applyNumberFormat="1" applyFont="1" applyFill="1" applyBorder="1" applyAlignment="1">
      <alignment/>
    </xf>
    <xf numFmtId="164" fontId="116" fillId="0" borderId="29" xfId="774" applyNumberFormat="1" applyFont="1" applyBorder="1" applyAlignment="1" applyProtection="1">
      <alignment horizontal="left"/>
      <protection hidden="1"/>
    </xf>
    <xf numFmtId="164" fontId="24" fillId="37" borderId="29" xfId="769" applyNumberFormat="1" applyFont="1" applyFill="1" applyBorder="1" applyAlignment="1" applyProtection="1">
      <alignment horizontal="center" vertical="center"/>
      <protection/>
    </xf>
    <xf numFmtId="164" fontId="12" fillId="37" borderId="29" xfId="769" applyNumberFormat="1" applyFont="1" applyFill="1" applyBorder="1" applyAlignment="1" applyProtection="1">
      <alignment horizontal="center" vertical="center"/>
      <protection/>
    </xf>
    <xf numFmtId="49" fontId="116" fillId="37" borderId="27" xfId="0" applyNumberFormat="1" applyFont="1" applyFill="1" applyBorder="1" applyAlignment="1">
      <alignment/>
    </xf>
    <xf numFmtId="4" fontId="116" fillId="37" borderId="27" xfId="0" applyNumberFormat="1" applyFont="1" applyFill="1" applyBorder="1" applyAlignment="1">
      <alignment/>
    </xf>
    <xf numFmtId="164" fontId="12" fillId="37" borderId="27" xfId="769" applyNumberFormat="1" applyFont="1" applyFill="1" applyBorder="1" applyAlignment="1" applyProtection="1">
      <alignment horizontal="center" vertical="center"/>
      <protection/>
    </xf>
    <xf numFmtId="164" fontId="24" fillId="37" borderId="27" xfId="769" applyNumberFormat="1" applyFont="1" applyFill="1" applyBorder="1" applyAlignment="1" applyProtection="1">
      <alignment horizontal="center" vertical="center"/>
      <protection/>
    </xf>
    <xf numFmtId="164" fontId="12" fillId="37" borderId="30" xfId="769" applyNumberFormat="1" applyFont="1" applyFill="1" applyBorder="1" applyAlignment="1" applyProtection="1">
      <alignment horizontal="center" vertical="center"/>
      <protection/>
    </xf>
    <xf numFmtId="164" fontId="24" fillId="37" borderId="30" xfId="769" applyNumberFormat="1" applyFont="1" applyFill="1" applyBorder="1" applyAlignment="1" applyProtection="1">
      <alignment horizontal="center" vertical="center"/>
      <protection/>
    </xf>
    <xf numFmtId="164" fontId="12" fillId="37" borderId="18" xfId="769" applyNumberFormat="1" applyFont="1" applyFill="1" applyBorder="1" applyAlignment="1" applyProtection="1">
      <alignment horizontal="center" vertical="center"/>
      <protection/>
    </xf>
    <xf numFmtId="164" fontId="117" fillId="0" borderId="13" xfId="774" applyNumberFormat="1" applyFont="1" applyBorder="1" applyAlignment="1" applyProtection="1">
      <alignment horizontal="left"/>
      <protection hidden="1"/>
    </xf>
    <xf numFmtId="164" fontId="111" fillId="37" borderId="13" xfId="769" applyNumberFormat="1" applyFont="1" applyFill="1" applyBorder="1" applyAlignment="1" applyProtection="1">
      <alignment horizontal="center" vertical="center"/>
      <protection/>
    </xf>
    <xf numFmtId="49" fontId="117" fillId="37" borderId="27" xfId="0" applyNumberFormat="1" applyFont="1" applyFill="1" applyBorder="1" applyAlignment="1">
      <alignment/>
    </xf>
    <xf numFmtId="0" fontId="115" fillId="0" borderId="13" xfId="0" applyFont="1" applyBorder="1" applyAlignment="1">
      <alignment/>
    </xf>
    <xf numFmtId="164" fontId="115" fillId="0" borderId="13" xfId="774" applyNumberFormat="1" applyFont="1" applyBorder="1" applyAlignment="1" applyProtection="1">
      <alignment horizontal="left"/>
      <protection hidden="1"/>
    </xf>
    <xf numFmtId="164" fontId="137" fillId="37" borderId="13" xfId="769" applyNumberFormat="1" applyFont="1" applyFill="1" applyBorder="1" applyAlignment="1" applyProtection="1">
      <alignment horizontal="center" vertical="center"/>
      <protection/>
    </xf>
    <xf numFmtId="164" fontId="115" fillId="37" borderId="27" xfId="769" applyNumberFormat="1" applyFont="1" applyFill="1" applyBorder="1" applyAlignment="1">
      <alignment/>
    </xf>
    <xf numFmtId="4" fontId="115" fillId="37" borderId="27" xfId="0" applyNumberFormat="1" applyFont="1" applyFill="1" applyBorder="1" applyAlignment="1">
      <alignment/>
    </xf>
    <xf numFmtId="49" fontId="115" fillId="37" borderId="27" xfId="0" applyNumberFormat="1" applyFont="1" applyFill="1" applyBorder="1" applyAlignment="1">
      <alignment/>
    </xf>
    <xf numFmtId="164" fontId="138" fillId="37" borderId="13" xfId="769" applyNumberFormat="1" applyFont="1" applyFill="1" applyBorder="1" applyAlignment="1" applyProtection="1">
      <alignment horizontal="center" vertical="center"/>
      <protection/>
    </xf>
    <xf numFmtId="164" fontId="184" fillId="37" borderId="13" xfId="769" applyNumberFormat="1" applyFont="1" applyFill="1" applyBorder="1" applyAlignment="1" applyProtection="1">
      <alignment horizontal="center" vertical="center"/>
      <protection/>
    </xf>
    <xf numFmtId="164" fontId="137" fillId="37" borderId="13" xfId="769" applyNumberFormat="1" applyFont="1" applyFill="1" applyBorder="1" applyAlignment="1">
      <alignment horizontal="center"/>
    </xf>
    <xf numFmtId="164" fontId="116" fillId="37" borderId="27" xfId="769" applyNumberFormat="1" applyFont="1" applyFill="1" applyBorder="1" applyAlignment="1">
      <alignment/>
    </xf>
    <xf numFmtId="164" fontId="138" fillId="37" borderId="13" xfId="769" applyNumberFormat="1" applyFont="1" applyFill="1" applyBorder="1" applyAlignment="1" applyProtection="1">
      <alignment horizontal="left" vertical="center"/>
      <protection/>
    </xf>
    <xf numFmtId="164" fontId="115" fillId="0" borderId="13" xfId="774" applyNumberFormat="1" applyFont="1" applyBorder="1" applyAlignment="1">
      <alignment/>
    </xf>
    <xf numFmtId="4" fontId="115" fillId="37" borderId="27" xfId="769" applyNumberFormat="1" applyFont="1" applyFill="1" applyBorder="1" applyAlignment="1">
      <alignment/>
    </xf>
    <xf numFmtId="164" fontId="24" fillId="37" borderId="13" xfId="769" applyNumberFormat="1" applyFont="1" applyFill="1" applyBorder="1" applyAlignment="1" applyProtection="1">
      <alignment horizontal="center" vertical="center"/>
      <protection/>
    </xf>
    <xf numFmtId="164" fontId="12" fillId="0" borderId="29" xfId="769" applyNumberFormat="1" applyFont="1" applyBorder="1" applyAlignment="1" applyProtection="1">
      <alignment horizontal="center" vertical="center" wrapText="1"/>
      <protection/>
    </xf>
    <xf numFmtId="164" fontId="12" fillId="0" borderId="27" xfId="769" applyNumberFormat="1" applyFont="1" applyBorder="1" applyAlignment="1" applyProtection="1">
      <alignment horizontal="center" vertical="center" wrapText="1"/>
      <protection/>
    </xf>
    <xf numFmtId="164" fontId="24" fillId="37" borderId="18" xfId="769" applyNumberFormat="1" applyFont="1" applyFill="1" applyBorder="1" applyAlignment="1" applyProtection="1">
      <alignment horizontal="center" vertical="center"/>
      <protection/>
    </xf>
    <xf numFmtId="164" fontId="24" fillId="37" borderId="26" xfId="769" applyNumberFormat="1" applyFont="1" applyFill="1" applyBorder="1" applyAlignment="1" applyProtection="1">
      <alignment horizontal="center" vertical="center"/>
      <protection/>
    </xf>
    <xf numFmtId="164" fontId="12" fillId="0" borderId="30" xfId="769" applyNumberFormat="1" applyFont="1" applyBorder="1" applyAlignment="1" applyProtection="1">
      <alignment horizontal="center" vertical="center" wrapText="1"/>
      <protection/>
    </xf>
    <xf numFmtId="164" fontId="116" fillId="37" borderId="30" xfId="769" applyNumberFormat="1" applyFont="1" applyFill="1" applyBorder="1" applyAlignment="1">
      <alignment/>
    </xf>
    <xf numFmtId="3" fontId="117" fillId="37" borderId="30" xfId="0" applyNumberFormat="1" applyFont="1" applyFill="1" applyBorder="1" applyAlignment="1">
      <alignment/>
    </xf>
    <xf numFmtId="4" fontId="117" fillId="37" borderId="30" xfId="0" applyNumberFormat="1" applyFont="1" applyFill="1" applyBorder="1" applyAlignment="1">
      <alignment/>
    </xf>
    <xf numFmtId="4" fontId="116" fillId="37" borderId="30" xfId="0" applyNumberFormat="1" applyFont="1" applyFill="1" applyBorder="1" applyAlignment="1">
      <alignment/>
    </xf>
    <xf numFmtId="49" fontId="116" fillId="37" borderId="30" xfId="0" applyNumberFormat="1" applyFont="1" applyFill="1" applyBorder="1" applyAlignment="1">
      <alignment/>
    </xf>
    <xf numFmtId="164" fontId="24" fillId="37" borderId="31" xfId="769" applyNumberFormat="1" applyFont="1" applyFill="1" applyBorder="1" applyAlignment="1" applyProtection="1">
      <alignment horizontal="center" vertical="center"/>
      <protection/>
    </xf>
    <xf numFmtId="164" fontId="12" fillId="0" borderId="31" xfId="769" applyNumberFormat="1" applyFont="1" applyBorder="1" applyAlignment="1" applyProtection="1">
      <alignment horizontal="center" vertical="center" wrapText="1"/>
      <protection/>
    </xf>
    <xf numFmtId="164" fontId="12" fillId="37" borderId="31" xfId="769" applyNumberFormat="1" applyFont="1" applyFill="1" applyBorder="1" applyAlignment="1" applyProtection="1">
      <alignment horizontal="center" vertical="center"/>
      <protection/>
    </xf>
    <xf numFmtId="164" fontId="111" fillId="37" borderId="31" xfId="769" applyNumberFormat="1" applyFont="1" applyFill="1" applyBorder="1" applyAlignment="1" applyProtection="1">
      <alignment horizontal="center" vertical="center"/>
      <protection/>
    </xf>
    <xf numFmtId="164" fontId="116" fillId="37" borderId="31" xfId="769" applyNumberFormat="1" applyFont="1" applyFill="1" applyBorder="1" applyAlignment="1">
      <alignment/>
    </xf>
    <xf numFmtId="3" fontId="117" fillId="37" borderId="31" xfId="0" applyNumberFormat="1" applyFont="1" applyFill="1" applyBorder="1" applyAlignment="1">
      <alignment/>
    </xf>
    <xf numFmtId="4" fontId="117" fillId="37" borderId="31" xfId="0" applyNumberFormat="1" applyFont="1" applyFill="1" applyBorder="1" applyAlignment="1">
      <alignment/>
    </xf>
    <xf numFmtId="4" fontId="116" fillId="37" borderId="31" xfId="0" applyNumberFormat="1" applyFont="1" applyFill="1" applyBorder="1" applyAlignment="1">
      <alignment/>
    </xf>
    <xf numFmtId="49" fontId="116" fillId="37" borderId="31" xfId="0" applyNumberFormat="1" applyFont="1" applyFill="1" applyBorder="1" applyAlignment="1">
      <alignment/>
    </xf>
    <xf numFmtId="164" fontId="115" fillId="0" borderId="6" xfId="774" applyNumberFormat="1" applyFont="1" applyBorder="1" applyAlignment="1">
      <alignment/>
    </xf>
    <xf numFmtId="164" fontId="16" fillId="0" borderId="6" xfId="774" applyNumberFormat="1" applyFont="1" applyBorder="1" applyAlignment="1" applyProtection="1">
      <alignment horizontal="left"/>
      <protection hidden="1"/>
    </xf>
    <xf numFmtId="164" fontId="16" fillId="37" borderId="6" xfId="769" applyNumberFormat="1" applyFont="1" applyFill="1" applyBorder="1" applyAlignment="1" applyProtection="1">
      <alignment horizontal="center" vertical="center"/>
      <protection/>
    </xf>
    <xf numFmtId="164" fontId="183" fillId="37" borderId="6" xfId="769" applyNumberFormat="1" applyFont="1" applyFill="1" applyBorder="1" applyAlignment="1" applyProtection="1">
      <alignment horizontal="center" vertical="center"/>
      <protection/>
    </xf>
    <xf numFmtId="164" fontId="111" fillId="45" borderId="18" xfId="769" applyNumberFormat="1" applyFont="1" applyFill="1" applyBorder="1" applyAlignment="1" applyProtection="1">
      <alignment horizontal="center" vertical="center"/>
      <protection/>
    </xf>
    <xf numFmtId="164" fontId="115" fillId="37" borderId="29" xfId="769" applyNumberFormat="1" applyFont="1" applyFill="1" applyBorder="1" applyAlignment="1">
      <alignment/>
    </xf>
    <xf numFmtId="3" fontId="117" fillId="37" borderId="29" xfId="0" applyNumberFormat="1" applyFont="1" applyFill="1" applyBorder="1" applyAlignment="1">
      <alignment/>
    </xf>
    <xf numFmtId="4" fontId="117" fillId="37" borderId="29" xfId="0" applyNumberFormat="1" applyFont="1" applyFill="1" applyBorder="1" applyAlignment="1">
      <alignment/>
    </xf>
    <xf numFmtId="4" fontId="115" fillId="37" borderId="29" xfId="769" applyNumberFormat="1" applyFont="1" applyFill="1" applyBorder="1" applyAlignment="1">
      <alignment/>
    </xf>
    <xf numFmtId="164" fontId="113" fillId="37" borderId="13" xfId="774" applyNumberFormat="1" applyFont="1" applyFill="1" applyBorder="1" applyAlignment="1" applyProtection="1">
      <alignment horizontal="center" vertical="center"/>
      <protection/>
    </xf>
    <xf numFmtId="164" fontId="9" fillId="37" borderId="13" xfId="774" applyNumberFormat="1" applyFont="1" applyFill="1" applyBorder="1" applyAlignment="1" applyProtection="1">
      <alignment horizontal="center" vertical="center"/>
      <protection/>
    </xf>
    <xf numFmtId="164" fontId="185" fillId="37" borderId="13" xfId="774" applyNumberFormat="1" applyFont="1" applyFill="1" applyBorder="1" applyAlignment="1" applyProtection="1">
      <alignment horizontal="center" vertical="center"/>
      <protection/>
    </xf>
    <xf numFmtId="164" fontId="185" fillId="10" borderId="13" xfId="774" applyNumberFormat="1" applyFont="1" applyFill="1" applyBorder="1" applyAlignment="1" applyProtection="1">
      <alignment horizontal="center" vertical="center"/>
      <protection/>
    </xf>
    <xf numFmtId="164" fontId="186" fillId="37" borderId="13" xfId="774" applyNumberFormat="1" applyFont="1" applyFill="1" applyBorder="1" applyAlignment="1" applyProtection="1">
      <alignment horizontal="center" vertical="center"/>
      <protection/>
    </xf>
    <xf numFmtId="164" fontId="16" fillId="0" borderId="13" xfId="774" applyNumberFormat="1" applyFont="1" applyBorder="1" applyAlignment="1" applyProtection="1">
      <alignment horizontal="left"/>
      <protection hidden="1"/>
    </xf>
    <xf numFmtId="164" fontId="187" fillId="37" borderId="13" xfId="769" applyNumberFormat="1" applyFont="1" applyFill="1" applyBorder="1" applyAlignment="1" applyProtection="1">
      <alignment horizontal="center" vertical="center"/>
      <protection/>
    </xf>
    <xf numFmtId="3" fontId="86" fillId="0" borderId="13" xfId="0" applyNumberFormat="1" applyFont="1" applyFill="1" applyBorder="1" applyAlignment="1" applyProtection="1">
      <alignment horizontal="right" vertical="center"/>
      <protection hidden="1"/>
    </xf>
    <xf numFmtId="43" fontId="122" fillId="37" borderId="29" xfId="769" applyFont="1" applyFill="1" applyBorder="1" applyAlignment="1" applyProtection="1">
      <alignment horizontal="right" vertical="center"/>
      <protection/>
    </xf>
    <xf numFmtId="43" fontId="139" fillId="37" borderId="29" xfId="769" applyFont="1" applyFill="1" applyBorder="1" applyAlignment="1" applyProtection="1">
      <alignment horizontal="center" vertical="center"/>
      <protection/>
    </xf>
    <xf numFmtId="43" fontId="24" fillId="37" borderId="29" xfId="769" applyFont="1" applyFill="1" applyBorder="1" applyAlignment="1" applyProtection="1">
      <alignment horizontal="center" vertical="center"/>
      <protection/>
    </xf>
    <xf numFmtId="43" fontId="12" fillId="37" borderId="29" xfId="769" applyFont="1" applyFill="1" applyBorder="1" applyAlignment="1">
      <alignment horizontal="right"/>
    </xf>
    <xf numFmtId="43" fontId="122" fillId="37" borderId="27" xfId="769" applyFont="1" applyFill="1" applyBorder="1" applyAlignment="1" applyProtection="1">
      <alignment horizontal="right" vertical="center"/>
      <protection/>
    </xf>
    <xf numFmtId="43" fontId="139" fillId="37" borderId="27" xfId="769" applyFont="1" applyFill="1" applyBorder="1" applyAlignment="1" applyProtection="1">
      <alignment horizontal="center" vertical="center"/>
      <protection/>
    </xf>
    <xf numFmtId="43" fontId="24" fillId="37" borderId="27" xfId="769" applyFont="1" applyFill="1" applyBorder="1" applyAlignment="1" applyProtection="1">
      <alignment horizontal="center" vertical="center"/>
      <protection/>
    </xf>
    <xf numFmtId="43" fontId="12" fillId="37" borderId="27" xfId="769" applyFont="1" applyFill="1" applyBorder="1" applyAlignment="1">
      <alignment horizontal="right"/>
    </xf>
    <xf numFmtId="3" fontId="114" fillId="0" borderId="13" xfId="863" applyNumberFormat="1" applyFont="1" applyFill="1" applyBorder="1" applyAlignment="1" applyProtection="1">
      <alignment horizontal="right" vertical="center"/>
      <protection/>
    </xf>
    <xf numFmtId="43" fontId="24" fillId="37" borderId="27" xfId="769" applyFont="1" applyFill="1" applyBorder="1" applyAlignment="1" applyProtection="1">
      <alignment horizontal="left" vertical="center"/>
      <protection/>
    </xf>
    <xf numFmtId="49" fontId="16" fillId="0" borderId="13" xfId="863" applyNumberFormat="1" applyFont="1" applyFill="1" applyBorder="1" applyAlignment="1">
      <alignment vertical="center" wrapText="1"/>
      <protection/>
    </xf>
    <xf numFmtId="164" fontId="16" fillId="37" borderId="13" xfId="769" applyNumberFormat="1" applyFont="1" applyFill="1" applyBorder="1" applyAlignment="1" applyProtection="1">
      <alignment horizontal="right" vertical="center"/>
      <protection/>
    </xf>
    <xf numFmtId="164" fontId="111" fillId="37" borderId="13" xfId="769" applyNumberFormat="1" applyFont="1" applyFill="1" applyBorder="1" applyAlignment="1" applyProtection="1">
      <alignment horizontal="right" vertical="center"/>
      <protection/>
    </xf>
    <xf numFmtId="49" fontId="12" fillId="0" borderId="13" xfId="863" applyNumberFormat="1" applyFont="1" applyFill="1" applyBorder="1" applyAlignment="1">
      <alignment vertical="center"/>
      <protection/>
    </xf>
    <xf numFmtId="164" fontId="12" fillId="37" borderId="13" xfId="769" applyNumberFormat="1" applyFont="1" applyFill="1" applyBorder="1" applyAlignment="1" applyProtection="1">
      <alignment horizontal="center" vertical="center"/>
      <protection/>
    </xf>
    <xf numFmtId="164" fontId="12" fillId="37" borderId="29" xfId="769" applyNumberFormat="1" applyFont="1" applyFill="1" applyBorder="1" applyAlignment="1">
      <alignment horizontal="center"/>
    </xf>
    <xf numFmtId="164" fontId="12" fillId="37" borderId="27" xfId="769" applyNumberFormat="1" applyFont="1" applyFill="1" applyBorder="1" applyAlignment="1">
      <alignment horizontal="center"/>
    </xf>
    <xf numFmtId="164" fontId="12" fillId="37" borderId="30" xfId="769" applyNumberFormat="1" applyFont="1" applyFill="1" applyBorder="1" applyAlignment="1">
      <alignment horizontal="center"/>
    </xf>
    <xf numFmtId="49" fontId="12" fillId="37" borderId="29" xfId="0" applyNumberFormat="1" applyFont="1" applyFill="1" applyBorder="1" applyAlignment="1" applyProtection="1">
      <alignment vertical="center"/>
      <protection/>
    </xf>
    <xf numFmtId="164" fontId="12" fillId="44" borderId="29" xfId="769" applyNumberFormat="1" applyFont="1" applyFill="1" applyBorder="1" applyAlignment="1" applyProtection="1">
      <alignment horizontal="center" vertical="center"/>
      <protection/>
    </xf>
    <xf numFmtId="49" fontId="12" fillId="37" borderId="27" xfId="0" applyNumberFormat="1" applyFont="1" applyFill="1" applyBorder="1" applyAlignment="1" applyProtection="1">
      <alignment vertical="center"/>
      <protection/>
    </xf>
    <xf numFmtId="164" fontId="12" fillId="44" borderId="27" xfId="769" applyNumberFormat="1" applyFont="1" applyFill="1" applyBorder="1" applyAlignment="1" applyProtection="1">
      <alignment horizontal="center" vertical="center"/>
      <protection/>
    </xf>
    <xf numFmtId="49" fontId="12" fillId="37" borderId="30" xfId="0" applyNumberFormat="1" applyFont="1" applyFill="1" applyBorder="1" applyAlignment="1" applyProtection="1">
      <alignment vertical="center"/>
      <protection/>
    </xf>
    <xf numFmtId="164" fontId="12" fillId="44" borderId="30" xfId="769" applyNumberFormat="1" applyFont="1" applyFill="1" applyBorder="1" applyAlignment="1" applyProtection="1">
      <alignment horizontal="center" vertical="center"/>
      <protection/>
    </xf>
    <xf numFmtId="164" fontId="12" fillId="0" borderId="13" xfId="769" applyNumberFormat="1" applyFont="1" applyFill="1" applyBorder="1" applyAlignment="1" applyProtection="1">
      <alignment horizontal="center" vertical="center"/>
      <protection/>
    </xf>
    <xf numFmtId="164" fontId="12" fillId="0" borderId="29" xfId="769" applyNumberFormat="1" applyFont="1" applyFill="1" applyBorder="1" applyAlignment="1" applyProtection="1">
      <alignment horizontal="center" vertical="center"/>
      <protection/>
    </xf>
    <xf numFmtId="164" fontId="12" fillId="0" borderId="29" xfId="769" applyNumberFormat="1" applyFont="1" applyFill="1" applyBorder="1" applyAlignment="1">
      <alignment horizontal="center"/>
    </xf>
    <xf numFmtId="164" fontId="12" fillId="0" borderId="27" xfId="769" applyNumberFormat="1" applyFont="1" applyFill="1" applyBorder="1" applyAlignment="1" applyProtection="1">
      <alignment horizontal="center" vertical="center"/>
      <protection/>
    </xf>
    <xf numFmtId="164" fontId="12" fillId="0" borderId="27" xfId="769" applyNumberFormat="1" applyFont="1" applyFill="1" applyBorder="1" applyAlignment="1">
      <alignment horizontal="center"/>
    </xf>
    <xf numFmtId="164" fontId="12" fillId="0" borderId="30" xfId="769" applyNumberFormat="1" applyFont="1" applyFill="1" applyBorder="1" applyAlignment="1" applyProtection="1">
      <alignment horizontal="center" vertical="center"/>
      <protection/>
    </xf>
    <xf numFmtId="164" fontId="12" fillId="0" borderId="30" xfId="769" applyNumberFormat="1" applyFont="1" applyFill="1" applyBorder="1" applyAlignment="1">
      <alignment horizontal="center"/>
    </xf>
    <xf numFmtId="43" fontId="16" fillId="0" borderId="13" xfId="774" applyFont="1" applyBorder="1" applyAlignment="1" applyProtection="1">
      <alignment horizontal="left"/>
      <protection hidden="1"/>
    </xf>
    <xf numFmtId="43" fontId="115" fillId="37" borderId="27" xfId="769" applyFont="1" applyFill="1" applyBorder="1" applyAlignment="1">
      <alignment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164" fontId="12" fillId="44" borderId="13" xfId="769" applyNumberFormat="1" applyFont="1" applyFill="1" applyBorder="1" applyAlignment="1" applyProtection="1">
      <alignment horizontal="center" vertical="center"/>
      <protection/>
    </xf>
    <xf numFmtId="164" fontId="12" fillId="0" borderId="13" xfId="769" applyNumberFormat="1" applyFont="1" applyFill="1" applyBorder="1" applyAlignment="1">
      <alignment horizontal="center"/>
    </xf>
    <xf numFmtId="164" fontId="24" fillId="37" borderId="29" xfId="769" applyNumberFormat="1" applyFont="1" applyFill="1" applyBorder="1" applyAlignment="1">
      <alignment horizontal="center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164" fontId="24" fillId="37" borderId="27" xfId="769" applyNumberFormat="1" applyFont="1" applyFill="1" applyBorder="1" applyAlignment="1">
      <alignment horizontal="center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164" fontId="24" fillId="37" borderId="31" xfId="769" applyNumberFormat="1" applyFont="1" applyFill="1" applyBorder="1" applyAlignment="1">
      <alignment horizontal="center"/>
    </xf>
    <xf numFmtId="4" fontId="13" fillId="37" borderId="0" xfId="0" applyNumberFormat="1" applyFont="1" applyFill="1" applyBorder="1" applyAlignment="1">
      <alignment horizontal="center" wrapText="1"/>
    </xf>
    <xf numFmtId="49" fontId="8" fillId="37" borderId="0" xfId="0" applyNumberFormat="1" applyFont="1" applyFill="1" applyAlignment="1">
      <alignment horizontal="left"/>
    </xf>
    <xf numFmtId="49" fontId="8" fillId="37" borderId="0" xfId="0" applyNumberFormat="1" applyFont="1" applyFill="1" applyAlignment="1">
      <alignment horizontal="left" wrapText="1"/>
    </xf>
    <xf numFmtId="49" fontId="136" fillId="37" borderId="0" xfId="0" applyNumberFormat="1" applyFont="1" applyFill="1" applyAlignment="1">
      <alignment horizontal="center" wrapText="1"/>
    </xf>
    <xf numFmtId="49" fontId="112" fillId="37" borderId="0" xfId="0" applyNumberFormat="1" applyFont="1" applyFill="1" applyAlignment="1">
      <alignment horizontal="center"/>
    </xf>
    <xf numFmtId="49" fontId="14" fillId="37" borderId="0" xfId="0" applyNumberFormat="1" applyFont="1" applyFill="1" applyBorder="1" applyAlignment="1">
      <alignment horizontal="center" vertical="center"/>
    </xf>
    <xf numFmtId="49" fontId="13" fillId="37" borderId="0" xfId="0" applyNumberFormat="1" applyFont="1" applyFill="1" applyBorder="1" applyAlignment="1">
      <alignment horizontal="center" wrapText="1"/>
    </xf>
    <xf numFmtId="49" fontId="13" fillId="37" borderId="0" xfId="0" applyNumberFormat="1" applyFont="1" applyFill="1" applyBorder="1" applyAlignment="1">
      <alignment horizontal="center" vertical="center"/>
    </xf>
    <xf numFmtId="49" fontId="0" fillId="37" borderId="0" xfId="0" applyNumberFormat="1" applyFont="1" applyFill="1" applyAlignment="1">
      <alignment horizontal="center" wrapText="1"/>
    </xf>
    <xf numFmtId="49" fontId="7" fillId="37" borderId="0" xfId="0" applyNumberFormat="1" applyFont="1" applyFill="1" applyAlignment="1">
      <alignment horizontal="center"/>
    </xf>
    <xf numFmtId="49" fontId="14" fillId="37" borderId="0" xfId="0" applyNumberFormat="1" applyFont="1" applyFill="1" applyBorder="1" applyAlignment="1">
      <alignment horizontal="center" wrapText="1"/>
    </xf>
    <xf numFmtId="49" fontId="13" fillId="37" borderId="0" xfId="0" applyNumberFormat="1" applyFont="1" applyFill="1" applyAlignment="1">
      <alignment horizontal="center"/>
    </xf>
    <xf numFmtId="49" fontId="13" fillId="37" borderId="0" xfId="0" applyNumberFormat="1" applyFont="1" applyFill="1" applyAlignment="1">
      <alignment horizontal="center" wrapText="1"/>
    </xf>
    <xf numFmtId="49" fontId="14" fillId="37" borderId="0" xfId="0" applyNumberFormat="1" applyFont="1" applyFill="1" applyAlignment="1">
      <alignment horizontal="center"/>
    </xf>
    <xf numFmtId="49" fontId="0" fillId="37" borderId="35" xfId="0" applyNumberFormat="1" applyFont="1" applyFill="1" applyBorder="1" applyAlignment="1">
      <alignment horizontal="center" vertical="center" wrapText="1"/>
    </xf>
    <xf numFmtId="49" fontId="0" fillId="37" borderId="21" xfId="0" applyNumberFormat="1" applyFont="1" applyFill="1" applyBorder="1" applyAlignment="1">
      <alignment horizontal="center" vertical="center" wrapText="1"/>
    </xf>
    <xf numFmtId="49" fontId="0" fillId="37" borderId="39" xfId="0" applyNumberFormat="1" applyFont="1" applyFill="1" applyBorder="1" applyAlignment="1">
      <alignment horizontal="center" vertical="center" wrapText="1"/>
    </xf>
    <xf numFmtId="49" fontId="0" fillId="37" borderId="26" xfId="0" applyNumberFormat="1" applyFont="1" applyFill="1" applyBorder="1" applyAlignment="1">
      <alignment horizontal="center" vertical="center" wrapText="1"/>
    </xf>
    <xf numFmtId="49" fontId="0" fillId="37" borderId="18" xfId="0" applyNumberFormat="1" applyFont="1" applyFill="1" applyBorder="1" applyAlignment="1">
      <alignment horizontal="center" vertical="center" wrapText="1"/>
    </xf>
    <xf numFmtId="49" fontId="0" fillId="37" borderId="6" xfId="0" applyNumberFormat="1" applyFont="1" applyFill="1" applyBorder="1" applyAlignment="1">
      <alignment horizontal="center" vertical="center" wrapText="1"/>
    </xf>
    <xf numFmtId="164" fontId="10" fillId="37" borderId="42" xfId="774" applyNumberFormat="1" applyFont="1" applyFill="1" applyBorder="1" applyAlignment="1" applyProtection="1">
      <alignment horizontal="center" vertical="center" wrapText="1"/>
      <protection/>
    </xf>
    <xf numFmtId="164" fontId="10" fillId="37" borderId="32" xfId="774" applyNumberFormat="1" applyFont="1" applyFill="1" applyBorder="1" applyAlignment="1" applyProtection="1">
      <alignment horizontal="center" vertical="center" wrapText="1"/>
      <protection/>
    </xf>
    <xf numFmtId="49" fontId="0" fillId="37" borderId="26" xfId="0" applyNumberFormat="1" applyFont="1" applyFill="1" applyBorder="1" applyAlignment="1" applyProtection="1">
      <alignment horizontal="center" vertical="center" wrapText="1"/>
      <protection/>
    </xf>
    <xf numFmtId="49" fontId="0" fillId="37" borderId="43" xfId="0" applyNumberFormat="1" applyFont="1" applyFill="1" applyBorder="1" applyAlignment="1" applyProtection="1">
      <alignment horizontal="center" vertical="center" wrapText="1"/>
      <protection/>
    </xf>
    <xf numFmtId="49" fontId="0" fillId="37" borderId="35" xfId="0" applyNumberFormat="1" applyFont="1" applyFill="1" applyBorder="1" applyAlignment="1" applyProtection="1">
      <alignment horizontal="center" vertical="center" wrapText="1"/>
      <protection/>
    </xf>
    <xf numFmtId="49" fontId="0" fillId="37" borderId="36" xfId="0" applyNumberFormat="1" applyFont="1" applyFill="1" applyBorder="1" applyAlignment="1">
      <alignment horizontal="center" vertical="center" wrapText="1"/>
    </xf>
    <xf numFmtId="49" fontId="0" fillId="37" borderId="44" xfId="0" applyNumberFormat="1" applyFont="1" applyFill="1" applyBorder="1" applyAlignment="1">
      <alignment horizontal="center" vertical="center" wrapText="1"/>
    </xf>
    <xf numFmtId="1" fontId="7" fillId="37" borderId="22" xfId="0" applyNumberFormat="1" applyFont="1" applyFill="1" applyBorder="1" applyAlignment="1">
      <alignment horizontal="center" vertical="center"/>
    </xf>
    <xf numFmtId="1" fontId="7" fillId="37" borderId="9" xfId="0" applyNumberFormat="1" applyFont="1" applyFill="1" applyBorder="1" applyAlignment="1">
      <alignment horizontal="center" vertical="center"/>
    </xf>
    <xf numFmtId="1" fontId="7" fillId="37" borderId="43" xfId="0" applyNumberFormat="1" applyFont="1" applyFill="1" applyBorder="1" applyAlignment="1">
      <alignment horizontal="center" vertical="center"/>
    </xf>
    <xf numFmtId="49" fontId="7" fillId="37" borderId="22" xfId="0" applyNumberFormat="1" applyFont="1" applyFill="1" applyBorder="1" applyAlignment="1" applyProtection="1">
      <alignment horizontal="center" vertical="center" wrapText="1"/>
      <protection/>
    </xf>
    <xf numFmtId="49" fontId="7" fillId="37" borderId="9" xfId="0" applyNumberFormat="1" applyFont="1" applyFill="1" applyBorder="1" applyAlignment="1">
      <alignment horizontal="center" vertical="center" wrapText="1"/>
    </xf>
    <xf numFmtId="49" fontId="7" fillId="37" borderId="43" xfId="0" applyNumberFormat="1" applyFont="1" applyFill="1" applyBorder="1" applyAlignment="1">
      <alignment horizontal="center" vertical="center" wrapText="1"/>
    </xf>
    <xf numFmtId="49" fontId="0" fillId="37" borderId="0" xfId="0" applyNumberFormat="1" applyFont="1" applyFill="1" applyBorder="1" applyAlignment="1">
      <alignment horizontal="center" wrapText="1"/>
    </xf>
    <xf numFmtId="49" fontId="0" fillId="37" borderId="0" xfId="0" applyNumberFormat="1" applyFont="1" applyFill="1" applyAlignment="1">
      <alignment horizontal="left"/>
    </xf>
    <xf numFmtId="49" fontId="124" fillId="37" borderId="26" xfId="0" applyNumberFormat="1" applyFont="1" applyFill="1" applyBorder="1" applyAlignment="1" applyProtection="1">
      <alignment horizontal="center" vertical="center" wrapText="1"/>
      <protection/>
    </xf>
    <xf numFmtId="49" fontId="124" fillId="37" borderId="18" xfId="0" applyNumberFormat="1" applyFont="1" applyFill="1" applyBorder="1" applyAlignment="1">
      <alignment horizontal="center" vertical="center" wrapText="1"/>
    </xf>
    <xf numFmtId="49" fontId="124" fillId="37" borderId="6" xfId="0" applyNumberFormat="1" applyFont="1" applyFill="1" applyBorder="1" applyAlignment="1">
      <alignment horizontal="center" vertical="center" wrapText="1"/>
    </xf>
    <xf numFmtId="49" fontId="0" fillId="37" borderId="45" xfId="0" applyNumberFormat="1" applyFont="1" applyFill="1" applyBorder="1" applyAlignment="1">
      <alignment horizontal="center" vertical="center" wrapText="1"/>
    </xf>
    <xf numFmtId="49" fontId="124" fillId="37" borderId="26" xfId="0" applyNumberFormat="1" applyFont="1" applyFill="1" applyBorder="1" applyAlignment="1">
      <alignment horizontal="center" vertical="center" wrapText="1"/>
    </xf>
    <xf numFmtId="49" fontId="10" fillId="37" borderId="35" xfId="0" applyNumberFormat="1" applyFont="1" applyFill="1" applyBorder="1" applyAlignment="1" applyProtection="1">
      <alignment horizontal="center" vertical="center" wrapText="1"/>
      <protection/>
    </xf>
    <xf numFmtId="49" fontId="10" fillId="37" borderId="36" xfId="0" applyNumberFormat="1" applyFont="1" applyFill="1" applyBorder="1" applyAlignment="1" applyProtection="1">
      <alignment horizontal="center" vertical="center" wrapText="1"/>
      <protection/>
    </xf>
    <xf numFmtId="49" fontId="0" fillId="37" borderId="22" xfId="0" applyNumberFormat="1" applyFont="1" applyFill="1" applyBorder="1" applyAlignment="1" applyProtection="1">
      <alignment horizontal="center" vertical="center" wrapText="1"/>
      <protection/>
    </xf>
    <xf numFmtId="49" fontId="0" fillId="37" borderId="9" xfId="0" applyNumberFormat="1" applyFont="1" applyFill="1" applyBorder="1" applyAlignment="1" applyProtection="1">
      <alignment horizontal="center" vertical="center" wrapText="1"/>
      <protection/>
    </xf>
    <xf numFmtId="0" fontId="7" fillId="37" borderId="35" xfId="0" applyNumberFormat="1" applyFont="1" applyFill="1" applyBorder="1" applyAlignment="1">
      <alignment horizontal="center" vertical="center" wrapText="1"/>
    </xf>
    <xf numFmtId="0" fontId="7" fillId="37" borderId="36" xfId="0" applyNumberFormat="1" applyFont="1" applyFill="1" applyBorder="1" applyAlignment="1">
      <alignment horizontal="center" vertical="center" wrapText="1"/>
    </xf>
    <xf numFmtId="0" fontId="7" fillId="37" borderId="21" xfId="0" applyNumberFormat="1" applyFont="1" applyFill="1" applyBorder="1" applyAlignment="1">
      <alignment horizontal="center" vertical="center" wrapText="1"/>
    </xf>
    <xf numFmtId="0" fontId="7" fillId="37" borderId="45" xfId="0" applyNumberFormat="1" applyFont="1" applyFill="1" applyBorder="1" applyAlignment="1">
      <alignment horizontal="center" vertical="center" wrapText="1"/>
    </xf>
    <xf numFmtId="0" fontId="7" fillId="37" borderId="39" xfId="0" applyNumberFormat="1" applyFont="1" applyFill="1" applyBorder="1" applyAlignment="1">
      <alignment horizontal="center" vertical="center" wrapText="1"/>
    </xf>
    <xf numFmtId="0" fontId="7" fillId="37" borderId="44" xfId="0" applyNumberFormat="1" applyFont="1" applyFill="1" applyBorder="1" applyAlignment="1">
      <alignment horizontal="center" vertical="center" wrapText="1"/>
    </xf>
    <xf numFmtId="49" fontId="0" fillId="37" borderId="13" xfId="0" applyNumberFormat="1" applyFont="1" applyFill="1" applyBorder="1" applyAlignment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  <protection/>
    </xf>
    <xf numFmtId="49" fontId="0" fillId="37" borderId="46" xfId="0" applyNumberFormat="1" applyFont="1" applyFill="1" applyBorder="1" applyAlignment="1" applyProtection="1">
      <alignment horizontal="center" vertical="center" wrapText="1"/>
      <protection/>
    </xf>
    <xf numFmtId="49" fontId="0" fillId="37" borderId="36" xfId="0" applyNumberFormat="1" applyFont="1" applyFill="1" applyBorder="1" applyAlignment="1" applyProtection="1">
      <alignment horizontal="center" vertical="center" wrapText="1"/>
      <protection/>
    </xf>
    <xf numFmtId="49" fontId="112" fillId="37" borderId="0" xfId="0" applyNumberFormat="1" applyFont="1" applyFill="1" applyAlignment="1">
      <alignment horizontal="center" wrapText="1"/>
    </xf>
    <xf numFmtId="0" fontId="11" fillId="37" borderId="35" xfId="0" applyNumberFormat="1" applyFont="1" applyFill="1" applyBorder="1" applyAlignment="1">
      <alignment horizontal="center" vertical="center" wrapText="1"/>
    </xf>
    <xf numFmtId="0" fontId="11" fillId="37" borderId="36" xfId="0" applyNumberFormat="1" applyFont="1" applyFill="1" applyBorder="1" applyAlignment="1">
      <alignment horizontal="center" vertical="center" wrapText="1"/>
    </xf>
    <xf numFmtId="0" fontId="11" fillId="37" borderId="21" xfId="0" applyNumberFormat="1" applyFont="1" applyFill="1" applyBorder="1" applyAlignment="1">
      <alignment horizontal="center" vertical="center" wrapText="1"/>
    </xf>
    <xf numFmtId="0" fontId="11" fillId="37" borderId="45" xfId="0" applyNumberFormat="1" applyFont="1" applyFill="1" applyBorder="1" applyAlignment="1">
      <alignment horizontal="center" vertical="center" wrapText="1"/>
    </xf>
    <xf numFmtId="0" fontId="11" fillId="37" borderId="39" xfId="0" applyNumberFormat="1" applyFont="1" applyFill="1" applyBorder="1" applyAlignment="1">
      <alignment horizontal="center" vertical="center" wrapText="1"/>
    </xf>
    <xf numFmtId="0" fontId="11" fillId="37" borderId="44" xfId="0" applyNumberFormat="1" applyFont="1" applyFill="1" applyBorder="1" applyAlignment="1">
      <alignment horizontal="center" vertical="center" wrapText="1"/>
    </xf>
    <xf numFmtId="49" fontId="23" fillId="37" borderId="26" xfId="0" applyNumberFormat="1" applyFont="1" applyFill="1" applyBorder="1" applyAlignment="1" applyProtection="1">
      <alignment horizontal="center" vertical="center" wrapText="1"/>
      <protection/>
    </xf>
    <xf numFmtId="49" fontId="23" fillId="37" borderId="6" xfId="0" applyNumberFormat="1" applyFont="1" applyFill="1" applyBorder="1" applyAlignment="1">
      <alignment horizontal="center" vertical="center" wrapText="1"/>
    </xf>
    <xf numFmtId="49" fontId="117" fillId="37" borderId="35" xfId="0" applyNumberFormat="1" applyFont="1" applyFill="1" applyBorder="1" applyAlignment="1" applyProtection="1">
      <alignment horizontal="center" vertical="center" wrapText="1"/>
      <protection/>
    </xf>
    <xf numFmtId="49" fontId="117" fillId="37" borderId="36" xfId="0" applyNumberFormat="1" applyFont="1" applyFill="1" applyBorder="1" applyAlignment="1" applyProtection="1">
      <alignment horizontal="center" vertical="center" wrapText="1"/>
      <protection/>
    </xf>
    <xf numFmtId="49" fontId="14" fillId="37" borderId="46" xfId="0" applyNumberFormat="1" applyFont="1" applyFill="1" applyBorder="1" applyAlignment="1">
      <alignment horizontal="center" vertical="center"/>
    </xf>
    <xf numFmtId="49" fontId="23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 vertical="center" wrapText="1"/>
    </xf>
    <xf numFmtId="49" fontId="15" fillId="37" borderId="35" xfId="0" applyNumberFormat="1" applyFont="1" applyFill="1" applyBorder="1" applyAlignment="1">
      <alignment horizontal="center" vertical="center" wrapText="1"/>
    </xf>
    <xf numFmtId="49" fontId="15" fillId="37" borderId="21" xfId="0" applyNumberFormat="1" applyFont="1" applyFill="1" applyBorder="1" applyAlignment="1">
      <alignment horizontal="center" vertical="center" wrapText="1"/>
    </xf>
    <xf numFmtId="49" fontId="15" fillId="37" borderId="39" xfId="0" applyNumberFormat="1" applyFont="1" applyFill="1" applyBorder="1" applyAlignment="1">
      <alignment horizontal="center" vertical="center" wrapText="1"/>
    </xf>
    <xf numFmtId="49" fontId="23" fillId="37" borderId="35" xfId="0" applyNumberFormat="1" applyFont="1" applyFill="1" applyBorder="1" applyAlignment="1" applyProtection="1">
      <alignment horizontal="center" vertical="center" wrapText="1"/>
      <protection/>
    </xf>
    <xf numFmtId="49" fontId="23" fillId="37" borderId="36" xfId="0" applyNumberFormat="1" applyFont="1" applyFill="1" applyBorder="1" applyAlignment="1">
      <alignment horizontal="center" vertical="center" wrapText="1"/>
    </xf>
    <xf numFmtId="49" fontId="23" fillId="37" borderId="39" xfId="0" applyNumberFormat="1" applyFont="1" applyFill="1" applyBorder="1" applyAlignment="1">
      <alignment horizontal="center" vertical="center" wrapText="1"/>
    </xf>
    <xf numFmtId="49" fontId="23" fillId="37" borderId="44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 applyProtection="1">
      <alignment horizontal="center" vertical="center" wrapText="1"/>
      <protection/>
    </xf>
    <xf numFmtId="49" fontId="15" fillId="37" borderId="26" xfId="0" applyNumberFormat="1" applyFont="1" applyFill="1" applyBorder="1" applyAlignment="1">
      <alignment horizontal="center" vertical="center" wrapText="1"/>
    </xf>
    <xf numFmtId="49" fontId="15" fillId="37" borderId="18" xfId="0" applyNumberFormat="1" applyFont="1" applyFill="1" applyBorder="1" applyAlignment="1">
      <alignment horizontal="center" vertical="center" wrapText="1"/>
    </xf>
    <xf numFmtId="49" fontId="15" fillId="37" borderId="6" xfId="0" applyNumberFormat="1" applyFont="1" applyFill="1" applyBorder="1" applyAlignment="1">
      <alignment horizontal="center" vertical="center" wrapText="1"/>
    </xf>
    <xf numFmtId="1" fontId="10" fillId="37" borderId="13" xfId="0" applyNumberFormat="1" applyFont="1" applyFill="1" applyBorder="1" applyAlignment="1">
      <alignment horizontal="center" vertical="center"/>
    </xf>
    <xf numFmtId="49" fontId="12" fillId="37" borderId="13" xfId="0" applyNumberFormat="1" applyFont="1" applyFill="1" applyBorder="1" applyAlignment="1" applyProtection="1">
      <alignment horizontal="center" vertical="center" wrapText="1"/>
      <protection/>
    </xf>
    <xf numFmtId="49" fontId="12" fillId="37" borderId="13" xfId="0" applyNumberFormat="1" applyFont="1" applyFill="1" applyBorder="1" applyAlignment="1">
      <alignment horizontal="center" vertical="center" wrapText="1"/>
    </xf>
    <xf numFmtId="49" fontId="0" fillId="37" borderId="20" xfId="0" applyNumberFormat="1" applyFont="1" applyFill="1" applyBorder="1" applyAlignment="1">
      <alignment horizontal="center"/>
    </xf>
    <xf numFmtId="49" fontId="22" fillId="37" borderId="22" xfId="0" applyNumberFormat="1" applyFont="1" applyFill="1" applyBorder="1" applyAlignment="1" applyProtection="1">
      <alignment horizontal="center" vertical="center" wrapText="1"/>
      <protection/>
    </xf>
    <xf numFmtId="49" fontId="22" fillId="37" borderId="9" xfId="0" applyNumberFormat="1" applyFont="1" applyFill="1" applyBorder="1" applyAlignment="1">
      <alignment horizontal="center" vertical="center" wrapText="1"/>
    </xf>
    <xf numFmtId="49" fontId="22" fillId="37" borderId="43" xfId="0" applyNumberFormat="1" applyFont="1" applyFill="1" applyBorder="1" applyAlignment="1">
      <alignment horizontal="center" vertical="center" wrapText="1"/>
    </xf>
    <xf numFmtId="49" fontId="23" fillId="37" borderId="18" xfId="0" applyNumberFormat="1" applyFont="1" applyFill="1" applyBorder="1" applyAlignment="1">
      <alignment horizontal="center" vertical="center" wrapText="1"/>
    </xf>
    <xf numFmtId="49" fontId="10" fillId="37" borderId="22" xfId="0" applyNumberFormat="1" applyFont="1" applyFill="1" applyBorder="1" applyAlignment="1" applyProtection="1">
      <alignment horizontal="center" vertical="center" wrapText="1"/>
      <protection/>
    </xf>
    <xf numFmtId="49" fontId="10" fillId="37" borderId="43" xfId="0" applyNumberFormat="1" applyFont="1" applyFill="1" applyBorder="1" applyAlignment="1" applyProtection="1">
      <alignment horizontal="center" vertical="center" wrapText="1"/>
      <protection/>
    </xf>
    <xf numFmtId="164" fontId="24" fillId="45" borderId="27" xfId="769" applyNumberFormat="1" applyFont="1" applyFill="1" applyBorder="1" applyAlignment="1" applyProtection="1">
      <alignment horizontal="center" vertical="center"/>
      <protection/>
    </xf>
    <xf numFmtId="164" fontId="12" fillId="45" borderId="27" xfId="769" applyNumberFormat="1" applyFont="1" applyFill="1" applyBorder="1" applyAlignment="1" applyProtection="1">
      <alignment horizontal="center" vertical="center"/>
      <protection/>
    </xf>
  </cellXfs>
  <cellStyles count="1259">
    <cellStyle name="Normal" xfId="0"/>
    <cellStyle name="_x0001_" xfId="15"/>
    <cellStyle name="#.###" xfId="16"/>
    <cellStyle name="." xfId="17"/>
    <cellStyle name="??" xfId="18"/>
    <cellStyle name="?? [0.00]_List-dwg" xfId="19"/>
    <cellStyle name="?? [0]" xfId="20"/>
    <cellStyle name="???? [0.00]_List-dwg" xfId="21"/>
    <cellStyle name="????_List-dwg" xfId="22"/>
    <cellStyle name="???[0]_Book1" xfId="23"/>
    <cellStyle name="???_???" xfId="24"/>
    <cellStyle name="??_ ??? ???? " xfId="25"/>
    <cellStyle name="_211" xfId="26"/>
    <cellStyle name="_26-09 " xfId="27"/>
    <cellStyle name="_Book1" xfId="28"/>
    <cellStyle name="_Book1_1" xfId="29"/>
    <cellStyle name="_Book1_2" xfId="30"/>
    <cellStyle name="_Book1_BC-QT-WB-dthao" xfId="31"/>
    <cellStyle name="_Book1_Book1" xfId="32"/>
    <cellStyle name="_DN 8-2004" xfId="33"/>
    <cellStyle name="_Giai Doan 3 Hong Ngu" xfId="34"/>
    <cellStyle name="_x0001__HIRATA" xfId="35"/>
    <cellStyle name="_KT (2)" xfId="36"/>
    <cellStyle name="_KT (2)_1" xfId="37"/>
    <cellStyle name="_KT (2)_1_Lora-tungchau" xfId="38"/>
    <cellStyle name="_KT (2)_1_Qt-HT3PQ1(CauKho)" xfId="39"/>
    <cellStyle name="_KT (2)_1_Qt-HT3PQ1(CauKho)_Don gia quy 3 nam 2003 - Ban Dien Luc" xfId="40"/>
    <cellStyle name="_KT (2)_1_Qt-HT3PQ1(CauKho)_DTTTBS P18-20Q.TanBinh" xfId="41"/>
    <cellStyle name="_KT (2)_1_Qt-HT3PQ1(CauKho)_NC-VL2-2003" xfId="42"/>
    <cellStyle name="_KT (2)_1_Qt-HT3PQ1(CauKho)_NC-VL2-2003_1" xfId="43"/>
    <cellStyle name="_KT (2)_2" xfId="44"/>
    <cellStyle name="_KT (2)_2_TG-TH" xfId="45"/>
    <cellStyle name="_KT (2)_2_TG-TH_BAO CAO KLCT PT2000" xfId="46"/>
    <cellStyle name="_KT (2)_2_TG-TH_BAO CAO PT2000" xfId="47"/>
    <cellStyle name="_KT (2)_2_TG-TH_BAO CAO PT2000_Book1" xfId="48"/>
    <cellStyle name="_KT (2)_2_TG-TH_BAO CAO PT2000_DTTTBS P18-20Q.TanBinh" xfId="49"/>
    <cellStyle name="_KT (2)_2_TG-TH_BAO CAO PT2000_QT -CK 00216" xfId="50"/>
    <cellStyle name="_KT (2)_2_TG-TH_BAO CAO PT2000_QT TAILAPNGATLOHEO" xfId="51"/>
    <cellStyle name="_KT (2)_2_TG-TH_Bao cao XDCB 2001 - T11 KH dieu chinh 20-11-THAI" xfId="52"/>
    <cellStyle name="_KT (2)_2_TG-TH_Bao cao XDCB 2001 - T11 KH dieu chinh 20-11-THAI_DTTTBS P18-20Q.TanBinh" xfId="53"/>
    <cellStyle name="_KT (2)_2_TG-TH_Bao cao XDCB 2001 - T11 KH dieu chinh 20-11-THAI_QT -CK 00216" xfId="54"/>
    <cellStyle name="_KT (2)_2_TG-TH_Bao cao XDCB 2001 - T11 KH dieu chinh 20-11-THAI_QT TAILAPNGATLOHEO" xfId="55"/>
    <cellStyle name="_KT (2)_2_TG-TH_Book1" xfId="56"/>
    <cellStyle name="_KT (2)_2_TG-TH_Book1_1" xfId="57"/>
    <cellStyle name="_KT (2)_2_TG-TH_Book1_1_4 Bao cao tai chinh-Infinity2006" xfId="58"/>
    <cellStyle name="_KT (2)_2_TG-TH_Book1_1_DanhMucDonGiaVTTB_Dien_TAM" xfId="59"/>
    <cellStyle name="_KT (2)_2_TG-TH_Book1_1_DTTTBS P18-20Q.TanBinh" xfId="60"/>
    <cellStyle name="_KT (2)_2_TG-TH_Book1_1_WP06.04.07_Infinity31.12" xfId="61"/>
    <cellStyle name="_KT (2)_2_TG-TH_Book1_2" xfId="62"/>
    <cellStyle name="_KT (2)_2_TG-TH_Book1_3" xfId="63"/>
    <cellStyle name="_KT (2)_2_TG-TH_Book1_4 Bao cao tai chinh-Infinity2006" xfId="64"/>
    <cellStyle name="_KT (2)_2_TG-TH_Book1_Book1" xfId="65"/>
    <cellStyle name="_KT (2)_2_TG-TH_Book1_Book1_1" xfId="66"/>
    <cellStyle name="_KT (2)_2_TG-TH_Book1_Book1_Book1" xfId="67"/>
    <cellStyle name="_KT (2)_2_TG-TH_Book1_DanhMucDonGiaVTTB_Dien_TAM" xfId="68"/>
    <cellStyle name="_KT (2)_2_TG-TH_Book1_DT Tram110kv LMX-xld4" xfId="69"/>
    <cellStyle name="_KT (2)_2_TG-TH_Book1_DTTTBS P18-20Q.TanBinh" xfId="70"/>
    <cellStyle name="_KT (2)_2_TG-TH_Book1_GD1 -Gieng cap MK_TD" xfId="71"/>
    <cellStyle name="_KT (2)_2_TG-TH_Book1_GD1xd-TramSaiGonTD" xfId="72"/>
    <cellStyle name="_KT (2)_2_TG-TH_Book1_QTxd-TramSaiGonTD" xfId="73"/>
    <cellStyle name="_KT (2)_2_TG-TH_Book1_WP06.04.07_Infinity31.12" xfId="74"/>
    <cellStyle name="_KT (2)_2_TG-TH_DAU NOI PL-CL TAI PHU LAMHC" xfId="75"/>
    <cellStyle name="_KT (2)_2_TG-TH_Dcdtoan-bcnckt " xfId="76"/>
    <cellStyle name="_KT (2)_2_TG-TH_Dcdtoan-bcnckt _DN_MCT" xfId="77"/>
    <cellStyle name="_KT (2)_2_TG-TH_Dcdtoan-bcnckt _DN_MCT_QT -CK 00216" xfId="78"/>
    <cellStyle name="_KT (2)_2_TG-TH_Dcdtoan-bcnckt _DN_MCT_QT TAILAPNGATLOHEO" xfId="79"/>
    <cellStyle name="_KT (2)_2_TG-TH_DN 8-2004" xfId="80"/>
    <cellStyle name="_KT (2)_2_TG-TH_DT Tram110kv LMX-xld4" xfId="81"/>
    <cellStyle name="_KT (2)_2_TG-TH_DTCDT MR.2N110.HOCMON.TDTOAN.CCUNG" xfId="82"/>
    <cellStyle name="_KT (2)_2_TG-TH_Giai Doan 3 Hong Ngu" xfId="83"/>
    <cellStyle name="_KT (2)_2_TG-TH_Lora-tungchau" xfId="84"/>
    <cellStyle name="_KT (2)_2_TG-TH_MBA-TDDONG" xfId="85"/>
    <cellStyle name="_KT (2)_2_TG-TH_moi" xfId="86"/>
    <cellStyle name="_KT (2)_2_TG-TH_moi_DN_MCT" xfId="87"/>
    <cellStyle name="_KT (2)_2_TG-TH_moi_DN_MCT_QT -CK 00216" xfId="88"/>
    <cellStyle name="_KT (2)_2_TG-TH_moi_DN_MCT_QT TAILAPNGATLOHEO" xfId="89"/>
    <cellStyle name="_KT (2)_2_TG-TH_PGIA-phieu tham tra Kho bac" xfId="90"/>
    <cellStyle name="_KT (2)_2_TG-TH_PGIA-phieu tham tra Kho bac_DTTTBS P18-20Q.TanBinh" xfId="91"/>
    <cellStyle name="_KT (2)_2_TG-TH_PGIA-phieu tham tra Kho bac_QT -CK 00216" xfId="92"/>
    <cellStyle name="_KT (2)_2_TG-TH_PGIA-phieu tham tra Kho bac_QT TAILAPNGATLOHEO" xfId="93"/>
    <cellStyle name="_KT (2)_2_TG-TH_PT02-02" xfId="94"/>
    <cellStyle name="_KT (2)_2_TG-TH_PT02-02_Book1" xfId="95"/>
    <cellStyle name="_KT (2)_2_TG-TH_PT02-02_Book1_1" xfId="96"/>
    <cellStyle name="_KT (2)_2_TG-TH_PT02-02_DTTTBS P18-20Q.TanBinh" xfId="97"/>
    <cellStyle name="_KT (2)_2_TG-TH_PT02-02_MBA-TDDONG" xfId="98"/>
    <cellStyle name="_KT (2)_2_TG-TH_PT02-02_PHIEU KIEM TRA KSTK-BCNCKT(LDIEN2001)" xfId="99"/>
    <cellStyle name="_KT (2)_2_TG-TH_PT02-02_QT -CK 00216" xfId="100"/>
    <cellStyle name="_KT (2)_2_TG-TH_PT02-02_QT TAILAPNGATLOHEO" xfId="101"/>
    <cellStyle name="_KT (2)_2_TG-TH_PT02-02_VTTB PT2001" xfId="102"/>
    <cellStyle name="_KT (2)_2_TG-TH_PT02-03" xfId="103"/>
    <cellStyle name="_KT (2)_2_TG-TH_PT02-03_Book1" xfId="104"/>
    <cellStyle name="_KT (2)_2_TG-TH_PT02-03_Book1_1" xfId="105"/>
    <cellStyle name="_KT (2)_2_TG-TH_PT02-03_DTTTBS P18-20Q.TanBinh" xfId="106"/>
    <cellStyle name="_KT (2)_2_TG-TH_PT02-03_MBA-TDDONG" xfId="107"/>
    <cellStyle name="_KT (2)_2_TG-TH_PT02-03_PHIEU KIEM TRA KSTK-BCNCKT(LDIEN2001)" xfId="108"/>
    <cellStyle name="_KT (2)_2_TG-TH_PT02-03_QT -CK 00216" xfId="109"/>
    <cellStyle name="_KT (2)_2_TG-TH_PT02-03_QT TAILAPNGATLOHEO" xfId="110"/>
    <cellStyle name="_KT (2)_2_TG-TH_PT02-03_VTTB PT2001" xfId="111"/>
    <cellStyle name="_KT (2)_2_TG-TH_QT -CK 00216" xfId="112"/>
    <cellStyle name="_KT (2)_2_TG-TH_QT TAILAPNGATLOHEO" xfId="113"/>
    <cellStyle name="_KT (2)_2_TG-TH_Qt-HT3PQ1(CauKho)" xfId="114"/>
    <cellStyle name="_KT (2)_2_TG-TH_Qt-HT3PQ1(CauKho)_Don gia quy 3 nam 2003 - Ban Dien Luc" xfId="115"/>
    <cellStyle name="_KT (2)_2_TG-TH_Qt-HT3PQ1(CauKho)_DTTTBS P18-20Q.TanBinh" xfId="116"/>
    <cellStyle name="_KT (2)_2_TG-TH_Qt-HT3PQ1(CauKho)_NC-VL2-2003" xfId="117"/>
    <cellStyle name="_KT (2)_2_TG-TH_Qt-HT3PQ1(CauKho)_NC-VL2-2003_1" xfId="118"/>
    <cellStyle name="_KT (2)_2_TG-TH_Sheet2" xfId="119"/>
    <cellStyle name="_KT (2)_2_TG-TH_XL4Poppy" xfId="120"/>
    <cellStyle name="_KT (2)_2_TG-TH_XL4Test5" xfId="121"/>
    <cellStyle name="_KT (2)_3" xfId="122"/>
    <cellStyle name="_KT (2)_3_TG-TH" xfId="123"/>
    <cellStyle name="_KT (2)_3_TG-TH_4 Bao cao tai chinh-Infinity2006" xfId="124"/>
    <cellStyle name="_KT (2)_3_TG-TH_Book1" xfId="125"/>
    <cellStyle name="_KT (2)_3_TG-TH_Book1_1" xfId="126"/>
    <cellStyle name="_KT (2)_3_TG-TH_Book1_2" xfId="127"/>
    <cellStyle name="_KT (2)_3_TG-TH_Book1_BC-QT-WB-dthao" xfId="128"/>
    <cellStyle name="_KT (2)_3_TG-TH_Book1_Book1" xfId="129"/>
    <cellStyle name="_KT (2)_3_TG-TH_DN 8-2004" xfId="130"/>
    <cellStyle name="_KT (2)_3_TG-TH_Giai Doan 3 Hong Ngu" xfId="131"/>
    <cellStyle name="_KT (2)_3_TG-TH_Lora-tungchau" xfId="132"/>
    <cellStyle name="_KT (2)_3_TG-TH_PERSONAL" xfId="133"/>
    <cellStyle name="_KT (2)_3_TG-TH_PERSONAL_Book1" xfId="134"/>
    <cellStyle name="_KT (2)_3_TG-TH_PERSONAL_HTQ.8 GD1" xfId="135"/>
    <cellStyle name="_KT (2)_3_TG-TH_PERSONAL_HTQ.8 GD1_Don gia quy 3 nam 2003 - Ban Dien Luc" xfId="136"/>
    <cellStyle name="_KT (2)_3_TG-TH_PERSONAL_HTQ.8 GD1_DTTTBS P18-20Q.TanBinh" xfId="137"/>
    <cellStyle name="_KT (2)_3_TG-TH_PERSONAL_HTQ.8 GD1_NC-VL2-2003" xfId="138"/>
    <cellStyle name="_KT (2)_3_TG-TH_PERSONAL_HTQ.8 GD1_NC-VL2-2003_1" xfId="139"/>
    <cellStyle name="_KT (2)_3_TG-TH_PERSONAL_QTLR Binh Hung HoaVLXD 5" xfId="140"/>
    <cellStyle name="_KT (2)_3_TG-TH_PERSONAL_Tong hop KHCB 2001" xfId="141"/>
    <cellStyle name="_KT (2)_3_TG-TH_Qt-HT3PQ1(CauKho)" xfId="142"/>
    <cellStyle name="_KT (2)_3_TG-TH_Qt-HT3PQ1(CauKho)_Don gia quy 3 nam 2003 - Ban Dien Luc" xfId="143"/>
    <cellStyle name="_KT (2)_3_TG-TH_Qt-HT3PQ1(CauKho)_DTTTBS P18-20Q.TanBinh" xfId="144"/>
    <cellStyle name="_KT (2)_3_TG-TH_Qt-HT3PQ1(CauKho)_NC-VL2-2003" xfId="145"/>
    <cellStyle name="_KT (2)_3_TG-TH_Qt-HT3PQ1(CauKho)_NC-VL2-2003_1" xfId="146"/>
    <cellStyle name="_KT (2)_3_TG-TH_WP06.04.07_Infinity31.12" xfId="147"/>
    <cellStyle name="_KT (2)_4" xfId="148"/>
    <cellStyle name="_KT (2)_4 Bao cao tai chinh-Infinity2006" xfId="149"/>
    <cellStyle name="_KT (2)_4_BAO CAO KLCT PT2000" xfId="150"/>
    <cellStyle name="_KT (2)_4_BAO CAO PT2000" xfId="151"/>
    <cellStyle name="_KT (2)_4_BAO CAO PT2000_Book1" xfId="152"/>
    <cellStyle name="_KT (2)_4_BAO CAO PT2000_DTTTBS P18-20Q.TanBinh" xfId="153"/>
    <cellStyle name="_KT (2)_4_BAO CAO PT2000_QT -CK 00216" xfId="154"/>
    <cellStyle name="_KT (2)_4_BAO CAO PT2000_QT TAILAPNGATLOHEO" xfId="155"/>
    <cellStyle name="_KT (2)_4_Bao cao XDCB 2001 - T11 KH dieu chinh 20-11-THAI" xfId="156"/>
    <cellStyle name="_KT (2)_4_Bao cao XDCB 2001 - T11 KH dieu chinh 20-11-THAI_DTTTBS P18-20Q.TanBinh" xfId="157"/>
    <cellStyle name="_KT (2)_4_Bao cao XDCB 2001 - T11 KH dieu chinh 20-11-THAI_QT -CK 00216" xfId="158"/>
    <cellStyle name="_KT (2)_4_Bao cao XDCB 2001 - T11 KH dieu chinh 20-11-THAI_QT TAILAPNGATLOHEO" xfId="159"/>
    <cellStyle name="_KT (2)_4_Book1" xfId="160"/>
    <cellStyle name="_KT (2)_4_Book1_1" xfId="161"/>
    <cellStyle name="_KT (2)_4_Book1_1_4 Bao cao tai chinh-Infinity2006" xfId="162"/>
    <cellStyle name="_KT (2)_4_Book1_1_DanhMucDonGiaVTTB_Dien_TAM" xfId="163"/>
    <cellStyle name="_KT (2)_4_Book1_1_DTTTBS P18-20Q.TanBinh" xfId="164"/>
    <cellStyle name="_KT (2)_4_Book1_1_WP06.04.07_Infinity31.12" xfId="165"/>
    <cellStyle name="_KT (2)_4_Book1_2" xfId="166"/>
    <cellStyle name="_KT (2)_4_Book1_3" xfId="167"/>
    <cellStyle name="_KT (2)_4_Book1_4 Bao cao tai chinh-Infinity2006" xfId="168"/>
    <cellStyle name="_KT (2)_4_Book1_Book1" xfId="169"/>
    <cellStyle name="_KT (2)_4_Book1_Book1_1" xfId="170"/>
    <cellStyle name="_KT (2)_4_Book1_Book1_Book1" xfId="171"/>
    <cellStyle name="_KT (2)_4_Book1_DanhMucDonGiaVTTB_Dien_TAM" xfId="172"/>
    <cellStyle name="_KT (2)_4_Book1_DT Tram110kv LMX-xld4" xfId="173"/>
    <cellStyle name="_KT (2)_4_Book1_DTTTBS P18-20Q.TanBinh" xfId="174"/>
    <cellStyle name="_KT (2)_4_Book1_GD1 -Gieng cap MK_TD" xfId="175"/>
    <cellStyle name="_KT (2)_4_Book1_GD1xd-TramSaiGonTD" xfId="176"/>
    <cellStyle name="_KT (2)_4_Book1_QTxd-TramSaiGonTD" xfId="177"/>
    <cellStyle name="_KT (2)_4_Book1_WP06.04.07_Infinity31.12" xfId="178"/>
    <cellStyle name="_KT (2)_4_DAU NOI PL-CL TAI PHU LAMHC" xfId="179"/>
    <cellStyle name="_KT (2)_4_Dcdtoan-bcnckt " xfId="180"/>
    <cellStyle name="_KT (2)_4_Dcdtoan-bcnckt _DN_MCT" xfId="181"/>
    <cellStyle name="_KT (2)_4_Dcdtoan-bcnckt _DN_MCT_QT -CK 00216" xfId="182"/>
    <cellStyle name="_KT (2)_4_Dcdtoan-bcnckt _DN_MCT_QT TAILAPNGATLOHEO" xfId="183"/>
    <cellStyle name="_KT (2)_4_DN 8-2004" xfId="184"/>
    <cellStyle name="_KT (2)_4_DT Tram110kv LMX-xld4" xfId="185"/>
    <cellStyle name="_KT (2)_4_DTCDT MR.2N110.HOCMON.TDTOAN.CCUNG" xfId="186"/>
    <cellStyle name="_KT (2)_4_Giai Doan 3 Hong Ngu" xfId="187"/>
    <cellStyle name="_KT (2)_4_Lora-tungchau" xfId="188"/>
    <cellStyle name="_KT (2)_4_MBA-TDDONG" xfId="189"/>
    <cellStyle name="_KT (2)_4_moi" xfId="190"/>
    <cellStyle name="_KT (2)_4_moi_DN_MCT" xfId="191"/>
    <cellStyle name="_KT (2)_4_moi_DN_MCT_QT -CK 00216" xfId="192"/>
    <cellStyle name="_KT (2)_4_moi_DN_MCT_QT TAILAPNGATLOHEO" xfId="193"/>
    <cellStyle name="_KT (2)_4_PGIA-phieu tham tra Kho bac" xfId="194"/>
    <cellStyle name="_KT (2)_4_PGIA-phieu tham tra Kho bac_DTTTBS P18-20Q.TanBinh" xfId="195"/>
    <cellStyle name="_KT (2)_4_PGIA-phieu tham tra Kho bac_QT -CK 00216" xfId="196"/>
    <cellStyle name="_KT (2)_4_PGIA-phieu tham tra Kho bac_QT TAILAPNGATLOHEO" xfId="197"/>
    <cellStyle name="_KT (2)_4_PT02-02" xfId="198"/>
    <cellStyle name="_KT (2)_4_PT02-02_Book1" xfId="199"/>
    <cellStyle name="_KT (2)_4_PT02-02_Book1_1" xfId="200"/>
    <cellStyle name="_KT (2)_4_PT02-02_DTTTBS P18-20Q.TanBinh" xfId="201"/>
    <cellStyle name="_KT (2)_4_PT02-02_MBA-TDDONG" xfId="202"/>
    <cellStyle name="_KT (2)_4_PT02-02_PHIEU KIEM TRA KSTK-BCNCKT(LDIEN2001)" xfId="203"/>
    <cellStyle name="_KT (2)_4_PT02-02_QT -CK 00216" xfId="204"/>
    <cellStyle name="_KT (2)_4_PT02-02_QT TAILAPNGATLOHEO" xfId="205"/>
    <cellStyle name="_KT (2)_4_PT02-02_VTTB PT2001" xfId="206"/>
    <cellStyle name="_KT (2)_4_PT02-03" xfId="207"/>
    <cellStyle name="_KT (2)_4_PT02-03_Book1" xfId="208"/>
    <cellStyle name="_KT (2)_4_PT02-03_Book1_1" xfId="209"/>
    <cellStyle name="_KT (2)_4_PT02-03_DTTTBS P18-20Q.TanBinh" xfId="210"/>
    <cellStyle name="_KT (2)_4_PT02-03_MBA-TDDONG" xfId="211"/>
    <cellStyle name="_KT (2)_4_PT02-03_PHIEU KIEM TRA KSTK-BCNCKT(LDIEN2001)" xfId="212"/>
    <cellStyle name="_KT (2)_4_PT02-03_QT -CK 00216" xfId="213"/>
    <cellStyle name="_KT (2)_4_PT02-03_QT TAILAPNGATLOHEO" xfId="214"/>
    <cellStyle name="_KT (2)_4_PT02-03_VTTB PT2001" xfId="215"/>
    <cellStyle name="_KT (2)_4_QT -CK 00216" xfId="216"/>
    <cellStyle name="_KT (2)_4_QT TAILAPNGATLOHEO" xfId="217"/>
    <cellStyle name="_KT (2)_4_Qt-HT3PQ1(CauKho)" xfId="218"/>
    <cellStyle name="_KT (2)_4_Qt-HT3PQ1(CauKho)_Don gia quy 3 nam 2003 - Ban Dien Luc" xfId="219"/>
    <cellStyle name="_KT (2)_4_Qt-HT3PQ1(CauKho)_DTTTBS P18-20Q.TanBinh" xfId="220"/>
    <cellStyle name="_KT (2)_4_Qt-HT3PQ1(CauKho)_NC-VL2-2003" xfId="221"/>
    <cellStyle name="_KT (2)_4_Qt-HT3PQ1(CauKho)_NC-VL2-2003_1" xfId="222"/>
    <cellStyle name="_KT (2)_4_Sheet2" xfId="223"/>
    <cellStyle name="_KT (2)_4_TG-TH" xfId="224"/>
    <cellStyle name="_KT (2)_4_XL4Poppy" xfId="225"/>
    <cellStyle name="_KT (2)_4_XL4Test5" xfId="226"/>
    <cellStyle name="_KT (2)_5" xfId="227"/>
    <cellStyle name="_KT (2)_5_BAO CAO KLCT PT2000" xfId="228"/>
    <cellStyle name="_KT (2)_5_BAO CAO PT2000" xfId="229"/>
    <cellStyle name="_KT (2)_5_BAO CAO PT2000_Book1" xfId="230"/>
    <cellStyle name="_KT (2)_5_BAO CAO PT2000_DTTTBS P18-20Q.TanBinh" xfId="231"/>
    <cellStyle name="_KT (2)_5_BAO CAO PT2000_QT -CK 00216" xfId="232"/>
    <cellStyle name="_KT (2)_5_BAO CAO PT2000_QT TAILAPNGATLOHEO" xfId="233"/>
    <cellStyle name="_KT (2)_5_Bao cao XDCB 2001 - T11 KH dieu chinh 20-11-THAI" xfId="234"/>
    <cellStyle name="_KT (2)_5_Bao cao XDCB 2001 - T11 KH dieu chinh 20-11-THAI_DTTTBS P18-20Q.TanBinh" xfId="235"/>
    <cellStyle name="_KT (2)_5_Bao cao XDCB 2001 - T11 KH dieu chinh 20-11-THAI_QT -CK 00216" xfId="236"/>
    <cellStyle name="_KT (2)_5_Bao cao XDCB 2001 - T11 KH dieu chinh 20-11-THAI_QT TAILAPNGATLOHEO" xfId="237"/>
    <cellStyle name="_KT (2)_5_Book1" xfId="238"/>
    <cellStyle name="_KT (2)_5_Book1_1" xfId="239"/>
    <cellStyle name="_KT (2)_5_Book1_1_4 Bao cao tai chinh-Infinity2006" xfId="240"/>
    <cellStyle name="_KT (2)_5_Book1_1_DanhMucDonGiaVTTB_Dien_TAM" xfId="241"/>
    <cellStyle name="_KT (2)_5_Book1_1_DTTTBS P18-20Q.TanBinh" xfId="242"/>
    <cellStyle name="_KT (2)_5_Book1_1_WP06.04.07_Infinity31.12" xfId="243"/>
    <cellStyle name="_KT (2)_5_Book1_2" xfId="244"/>
    <cellStyle name="_KT (2)_5_Book1_3" xfId="245"/>
    <cellStyle name="_KT (2)_5_Book1_4 Bao cao tai chinh-Infinity2006" xfId="246"/>
    <cellStyle name="_KT (2)_5_Book1_BC-QT-WB-dthao" xfId="247"/>
    <cellStyle name="_KT (2)_5_Book1_Book1" xfId="248"/>
    <cellStyle name="_KT (2)_5_Book1_Book1_1" xfId="249"/>
    <cellStyle name="_KT (2)_5_Book1_Book1_Book1" xfId="250"/>
    <cellStyle name="_KT (2)_5_Book1_DanhMucDonGiaVTTB_Dien_TAM" xfId="251"/>
    <cellStyle name="_KT (2)_5_Book1_DT Tram110kv LMX-xld4" xfId="252"/>
    <cellStyle name="_KT (2)_5_Book1_DTTTBS P18-20Q.TanBinh" xfId="253"/>
    <cellStyle name="_KT (2)_5_Book1_GD1 -Gieng cap MK_TD" xfId="254"/>
    <cellStyle name="_KT (2)_5_Book1_GD1xd-TramSaiGonTD" xfId="255"/>
    <cellStyle name="_KT (2)_5_Book1_QTxd-TramSaiGonTD" xfId="256"/>
    <cellStyle name="_KT (2)_5_Book1_WP06.04.07_Infinity31.12" xfId="257"/>
    <cellStyle name="_KT (2)_5_DAU NOI PL-CL TAI PHU LAMHC" xfId="258"/>
    <cellStyle name="_KT (2)_5_Dcdtoan-bcnckt " xfId="259"/>
    <cellStyle name="_KT (2)_5_Dcdtoan-bcnckt _DN_MCT" xfId="260"/>
    <cellStyle name="_KT (2)_5_Dcdtoan-bcnckt _DN_MCT_QT -CK 00216" xfId="261"/>
    <cellStyle name="_KT (2)_5_Dcdtoan-bcnckt _DN_MCT_QT TAILAPNGATLOHEO" xfId="262"/>
    <cellStyle name="_KT (2)_5_DN 8-2004" xfId="263"/>
    <cellStyle name="_KT (2)_5_DT Tram110kv LMX-xld4" xfId="264"/>
    <cellStyle name="_KT (2)_5_DTCDT MR.2N110.HOCMON.TDTOAN.CCUNG" xfId="265"/>
    <cellStyle name="_KT (2)_5_Giai Doan 3 Hong Ngu" xfId="266"/>
    <cellStyle name="_KT (2)_5_Lora-tungchau" xfId="267"/>
    <cellStyle name="_KT (2)_5_MBA-TDDONG" xfId="268"/>
    <cellStyle name="_KT (2)_5_moi" xfId="269"/>
    <cellStyle name="_KT (2)_5_moi_DN_MCT" xfId="270"/>
    <cellStyle name="_KT (2)_5_moi_DN_MCT_QT -CK 00216" xfId="271"/>
    <cellStyle name="_KT (2)_5_moi_DN_MCT_QT TAILAPNGATLOHEO" xfId="272"/>
    <cellStyle name="_KT (2)_5_PGIA-phieu tham tra Kho bac" xfId="273"/>
    <cellStyle name="_KT (2)_5_PGIA-phieu tham tra Kho bac_DTTTBS P18-20Q.TanBinh" xfId="274"/>
    <cellStyle name="_KT (2)_5_PGIA-phieu tham tra Kho bac_QT -CK 00216" xfId="275"/>
    <cellStyle name="_KT (2)_5_PGIA-phieu tham tra Kho bac_QT TAILAPNGATLOHEO" xfId="276"/>
    <cellStyle name="_KT (2)_5_PT02-02" xfId="277"/>
    <cellStyle name="_KT (2)_5_PT02-02_Book1" xfId="278"/>
    <cellStyle name="_KT (2)_5_PT02-02_Book1_1" xfId="279"/>
    <cellStyle name="_KT (2)_5_PT02-02_DTTTBS P18-20Q.TanBinh" xfId="280"/>
    <cellStyle name="_KT (2)_5_PT02-02_MBA-TDDONG" xfId="281"/>
    <cellStyle name="_KT (2)_5_PT02-02_PHIEU KIEM TRA KSTK-BCNCKT(LDIEN2001)" xfId="282"/>
    <cellStyle name="_KT (2)_5_PT02-02_QT -CK 00216" xfId="283"/>
    <cellStyle name="_KT (2)_5_PT02-02_QT TAILAPNGATLOHEO" xfId="284"/>
    <cellStyle name="_KT (2)_5_PT02-02_VTTB PT2001" xfId="285"/>
    <cellStyle name="_KT (2)_5_PT02-03" xfId="286"/>
    <cellStyle name="_KT (2)_5_PT02-03_Book1" xfId="287"/>
    <cellStyle name="_KT (2)_5_PT02-03_Book1_1" xfId="288"/>
    <cellStyle name="_KT (2)_5_PT02-03_DTTTBS P18-20Q.TanBinh" xfId="289"/>
    <cellStyle name="_KT (2)_5_PT02-03_MBA-TDDONG" xfId="290"/>
    <cellStyle name="_KT (2)_5_PT02-03_PHIEU KIEM TRA KSTK-BCNCKT(LDIEN2001)" xfId="291"/>
    <cellStyle name="_KT (2)_5_PT02-03_QT -CK 00216" xfId="292"/>
    <cellStyle name="_KT (2)_5_PT02-03_QT TAILAPNGATLOHEO" xfId="293"/>
    <cellStyle name="_KT (2)_5_PT02-03_VTTB PT2001" xfId="294"/>
    <cellStyle name="_KT (2)_5_QT -CK 00216" xfId="295"/>
    <cellStyle name="_KT (2)_5_QT TAILAPNGATLOHEO" xfId="296"/>
    <cellStyle name="_KT (2)_5_Qt-HT3PQ1(CauKho)" xfId="297"/>
    <cellStyle name="_KT (2)_5_Qt-HT3PQ1(CauKho)_Don gia quy 3 nam 2003 - Ban Dien Luc" xfId="298"/>
    <cellStyle name="_KT (2)_5_Qt-HT3PQ1(CauKho)_DTTTBS P18-20Q.TanBinh" xfId="299"/>
    <cellStyle name="_KT (2)_5_Qt-HT3PQ1(CauKho)_NC-VL2-2003" xfId="300"/>
    <cellStyle name="_KT (2)_5_Qt-HT3PQ1(CauKho)_NC-VL2-2003_1" xfId="301"/>
    <cellStyle name="_KT (2)_5_Sheet2" xfId="302"/>
    <cellStyle name="_KT (2)_5_XL4Poppy" xfId="303"/>
    <cellStyle name="_KT (2)_5_XL4Test5" xfId="304"/>
    <cellStyle name="_KT (2)_Book1" xfId="305"/>
    <cellStyle name="_KT (2)_Book1_1" xfId="306"/>
    <cellStyle name="_KT (2)_Book1_2" xfId="307"/>
    <cellStyle name="_KT (2)_Book1_BC-QT-WB-dthao" xfId="308"/>
    <cellStyle name="_KT (2)_Book1_Book1" xfId="309"/>
    <cellStyle name="_KT (2)_DN 8-2004" xfId="310"/>
    <cellStyle name="_KT (2)_Giai Doan 3 Hong Ngu" xfId="311"/>
    <cellStyle name="_KT (2)_Lora-tungchau" xfId="312"/>
    <cellStyle name="_KT (2)_PERSONAL" xfId="313"/>
    <cellStyle name="_KT (2)_PERSONAL_Book1" xfId="314"/>
    <cellStyle name="_KT (2)_PERSONAL_HTQ.8 GD1" xfId="315"/>
    <cellStyle name="_KT (2)_PERSONAL_HTQ.8 GD1_Don gia quy 3 nam 2003 - Ban Dien Luc" xfId="316"/>
    <cellStyle name="_KT (2)_PERSONAL_HTQ.8 GD1_DTTTBS P18-20Q.TanBinh" xfId="317"/>
    <cellStyle name="_KT (2)_PERSONAL_HTQ.8 GD1_NC-VL2-2003" xfId="318"/>
    <cellStyle name="_KT (2)_PERSONAL_HTQ.8 GD1_NC-VL2-2003_1" xfId="319"/>
    <cellStyle name="_KT (2)_PERSONAL_QTLR Binh Hung HoaVLXD 5" xfId="320"/>
    <cellStyle name="_KT (2)_PERSONAL_Tong hop KHCB 2001" xfId="321"/>
    <cellStyle name="_KT (2)_Qt-HT3PQ1(CauKho)" xfId="322"/>
    <cellStyle name="_KT (2)_Qt-HT3PQ1(CauKho)_Don gia quy 3 nam 2003 - Ban Dien Luc" xfId="323"/>
    <cellStyle name="_KT (2)_Qt-HT3PQ1(CauKho)_DTTTBS P18-20Q.TanBinh" xfId="324"/>
    <cellStyle name="_KT (2)_Qt-HT3PQ1(CauKho)_NC-VL2-2003" xfId="325"/>
    <cellStyle name="_KT (2)_Qt-HT3PQ1(CauKho)_NC-VL2-2003_1" xfId="326"/>
    <cellStyle name="_KT (2)_TG-TH" xfId="327"/>
    <cellStyle name="_KT (2)_WP06.04.07_Infinity31.12" xfId="328"/>
    <cellStyle name="_KT_TG" xfId="329"/>
    <cellStyle name="_KT_TG_1" xfId="330"/>
    <cellStyle name="_KT_TG_1_BAO CAO KLCT PT2000" xfId="331"/>
    <cellStyle name="_KT_TG_1_BAO CAO PT2000" xfId="332"/>
    <cellStyle name="_KT_TG_1_BAO CAO PT2000_Book1" xfId="333"/>
    <cellStyle name="_KT_TG_1_BAO CAO PT2000_DTTTBS P18-20Q.TanBinh" xfId="334"/>
    <cellStyle name="_KT_TG_1_BAO CAO PT2000_QT -CK 00216" xfId="335"/>
    <cellStyle name="_KT_TG_1_BAO CAO PT2000_QT TAILAPNGATLOHEO" xfId="336"/>
    <cellStyle name="_KT_TG_1_Bao cao XDCB 2001 - T11 KH dieu chinh 20-11-THAI" xfId="337"/>
    <cellStyle name="_KT_TG_1_Bao cao XDCB 2001 - T11 KH dieu chinh 20-11-THAI_DTTTBS P18-20Q.TanBinh" xfId="338"/>
    <cellStyle name="_KT_TG_1_Bao cao XDCB 2001 - T11 KH dieu chinh 20-11-THAI_QT -CK 00216" xfId="339"/>
    <cellStyle name="_KT_TG_1_Bao cao XDCB 2001 - T11 KH dieu chinh 20-11-THAI_QT TAILAPNGATLOHEO" xfId="340"/>
    <cellStyle name="_KT_TG_1_Book1" xfId="341"/>
    <cellStyle name="_KT_TG_1_Book1_1" xfId="342"/>
    <cellStyle name="_KT_TG_1_Book1_1_4 Bao cao tai chinh-Infinity2006" xfId="343"/>
    <cellStyle name="_KT_TG_1_Book1_1_DanhMucDonGiaVTTB_Dien_TAM" xfId="344"/>
    <cellStyle name="_KT_TG_1_Book1_1_DTTTBS P18-20Q.TanBinh" xfId="345"/>
    <cellStyle name="_KT_TG_1_Book1_1_WP06.04.07_Infinity31.12" xfId="346"/>
    <cellStyle name="_KT_TG_1_Book1_2" xfId="347"/>
    <cellStyle name="_KT_TG_1_Book1_3" xfId="348"/>
    <cellStyle name="_KT_TG_1_Book1_4 Bao cao tai chinh-Infinity2006" xfId="349"/>
    <cellStyle name="_KT_TG_1_Book1_BC-QT-WB-dthao" xfId="350"/>
    <cellStyle name="_KT_TG_1_Book1_Book1" xfId="351"/>
    <cellStyle name="_KT_TG_1_Book1_Book1_1" xfId="352"/>
    <cellStyle name="_KT_TG_1_Book1_Book1_Book1" xfId="353"/>
    <cellStyle name="_KT_TG_1_Book1_DanhMucDonGiaVTTB_Dien_TAM" xfId="354"/>
    <cellStyle name="_KT_TG_1_Book1_DT Tram110kv LMX-xld4" xfId="355"/>
    <cellStyle name="_KT_TG_1_Book1_DTTTBS P18-20Q.TanBinh" xfId="356"/>
    <cellStyle name="_KT_TG_1_Book1_GD1 -Gieng cap MK_TD" xfId="357"/>
    <cellStyle name="_KT_TG_1_Book1_GD1xd-TramSaiGonTD" xfId="358"/>
    <cellStyle name="_KT_TG_1_Book1_QTxd-TramSaiGonTD" xfId="359"/>
    <cellStyle name="_KT_TG_1_Book1_WP06.04.07_Infinity31.12" xfId="360"/>
    <cellStyle name="_KT_TG_1_DAU NOI PL-CL TAI PHU LAMHC" xfId="361"/>
    <cellStyle name="_KT_TG_1_Dcdtoan-bcnckt " xfId="362"/>
    <cellStyle name="_KT_TG_1_Dcdtoan-bcnckt _DN_MCT" xfId="363"/>
    <cellStyle name="_KT_TG_1_Dcdtoan-bcnckt _DN_MCT_QT -CK 00216" xfId="364"/>
    <cellStyle name="_KT_TG_1_Dcdtoan-bcnckt _DN_MCT_QT TAILAPNGATLOHEO" xfId="365"/>
    <cellStyle name="_KT_TG_1_DN 8-2004" xfId="366"/>
    <cellStyle name="_KT_TG_1_DT Tram110kv LMX-xld4" xfId="367"/>
    <cellStyle name="_KT_TG_1_DTCDT MR.2N110.HOCMON.TDTOAN.CCUNG" xfId="368"/>
    <cellStyle name="_KT_TG_1_Giai Doan 3 Hong Ngu" xfId="369"/>
    <cellStyle name="_KT_TG_1_Lora-tungchau" xfId="370"/>
    <cellStyle name="_KT_TG_1_MBA-TDDONG" xfId="371"/>
    <cellStyle name="_KT_TG_1_moi" xfId="372"/>
    <cellStyle name="_KT_TG_1_moi_DN_MCT" xfId="373"/>
    <cellStyle name="_KT_TG_1_moi_DN_MCT_QT -CK 00216" xfId="374"/>
    <cellStyle name="_KT_TG_1_moi_DN_MCT_QT TAILAPNGATLOHEO" xfId="375"/>
    <cellStyle name="_KT_TG_1_PGIA-phieu tham tra Kho bac" xfId="376"/>
    <cellStyle name="_KT_TG_1_PGIA-phieu tham tra Kho bac_DTTTBS P18-20Q.TanBinh" xfId="377"/>
    <cellStyle name="_KT_TG_1_PGIA-phieu tham tra Kho bac_QT -CK 00216" xfId="378"/>
    <cellStyle name="_KT_TG_1_PGIA-phieu tham tra Kho bac_QT TAILAPNGATLOHEO" xfId="379"/>
    <cellStyle name="_KT_TG_1_PT02-02" xfId="380"/>
    <cellStyle name="_KT_TG_1_PT02-02_Book1" xfId="381"/>
    <cellStyle name="_KT_TG_1_PT02-02_Book1_1" xfId="382"/>
    <cellStyle name="_KT_TG_1_PT02-02_DTTTBS P18-20Q.TanBinh" xfId="383"/>
    <cellStyle name="_KT_TG_1_PT02-02_MBA-TDDONG" xfId="384"/>
    <cellStyle name="_KT_TG_1_PT02-02_PHIEU KIEM TRA KSTK-BCNCKT(LDIEN2001)" xfId="385"/>
    <cellStyle name="_KT_TG_1_PT02-02_QT -CK 00216" xfId="386"/>
    <cellStyle name="_KT_TG_1_PT02-02_QT TAILAPNGATLOHEO" xfId="387"/>
    <cellStyle name="_KT_TG_1_PT02-02_VTTB PT2001" xfId="388"/>
    <cellStyle name="_KT_TG_1_PT02-03" xfId="389"/>
    <cellStyle name="_KT_TG_1_PT02-03_Book1" xfId="390"/>
    <cellStyle name="_KT_TG_1_PT02-03_Book1_1" xfId="391"/>
    <cellStyle name="_KT_TG_1_PT02-03_DTTTBS P18-20Q.TanBinh" xfId="392"/>
    <cellStyle name="_KT_TG_1_PT02-03_MBA-TDDONG" xfId="393"/>
    <cellStyle name="_KT_TG_1_PT02-03_PHIEU KIEM TRA KSTK-BCNCKT(LDIEN2001)" xfId="394"/>
    <cellStyle name="_KT_TG_1_PT02-03_QT -CK 00216" xfId="395"/>
    <cellStyle name="_KT_TG_1_PT02-03_QT TAILAPNGATLOHEO" xfId="396"/>
    <cellStyle name="_KT_TG_1_PT02-03_VTTB PT2001" xfId="397"/>
    <cellStyle name="_KT_TG_1_QT -CK 00216" xfId="398"/>
    <cellStyle name="_KT_TG_1_QT TAILAPNGATLOHEO" xfId="399"/>
    <cellStyle name="_KT_TG_1_Qt-HT3PQ1(CauKho)" xfId="400"/>
    <cellStyle name="_KT_TG_1_Qt-HT3PQ1(CauKho)_Don gia quy 3 nam 2003 - Ban Dien Luc" xfId="401"/>
    <cellStyle name="_KT_TG_1_Qt-HT3PQ1(CauKho)_DTTTBS P18-20Q.TanBinh" xfId="402"/>
    <cellStyle name="_KT_TG_1_Qt-HT3PQ1(CauKho)_NC-VL2-2003" xfId="403"/>
    <cellStyle name="_KT_TG_1_Qt-HT3PQ1(CauKho)_NC-VL2-2003_1" xfId="404"/>
    <cellStyle name="_KT_TG_1_Sheet2" xfId="405"/>
    <cellStyle name="_KT_TG_1_XL4Poppy" xfId="406"/>
    <cellStyle name="_KT_TG_1_XL4Test5" xfId="407"/>
    <cellStyle name="_KT_TG_2" xfId="408"/>
    <cellStyle name="_KT_TG_2_BAO CAO KLCT PT2000" xfId="409"/>
    <cellStyle name="_KT_TG_2_BAO CAO PT2000" xfId="410"/>
    <cellStyle name="_KT_TG_2_BAO CAO PT2000_Book1" xfId="411"/>
    <cellStyle name="_KT_TG_2_BAO CAO PT2000_DTTTBS P18-20Q.TanBinh" xfId="412"/>
    <cellStyle name="_KT_TG_2_BAO CAO PT2000_QT -CK 00216" xfId="413"/>
    <cellStyle name="_KT_TG_2_BAO CAO PT2000_QT TAILAPNGATLOHEO" xfId="414"/>
    <cellStyle name="_KT_TG_2_Bao cao XDCB 2001 - T11 KH dieu chinh 20-11-THAI" xfId="415"/>
    <cellStyle name="_KT_TG_2_Bao cao XDCB 2001 - T11 KH dieu chinh 20-11-THAI_DTTTBS P18-20Q.TanBinh" xfId="416"/>
    <cellStyle name="_KT_TG_2_Bao cao XDCB 2001 - T11 KH dieu chinh 20-11-THAI_QT -CK 00216" xfId="417"/>
    <cellStyle name="_KT_TG_2_Bao cao XDCB 2001 - T11 KH dieu chinh 20-11-THAI_QT TAILAPNGATLOHEO" xfId="418"/>
    <cellStyle name="_KT_TG_2_Book1" xfId="419"/>
    <cellStyle name="_KT_TG_2_Book1_1" xfId="420"/>
    <cellStyle name="_KT_TG_2_Book1_1_4 Bao cao tai chinh-Infinity2006" xfId="421"/>
    <cellStyle name="_KT_TG_2_Book1_1_DanhMucDonGiaVTTB_Dien_TAM" xfId="422"/>
    <cellStyle name="_KT_TG_2_Book1_1_DTTTBS P18-20Q.TanBinh" xfId="423"/>
    <cellStyle name="_KT_TG_2_Book1_1_WP06.04.07_Infinity31.12" xfId="424"/>
    <cellStyle name="_KT_TG_2_Book1_2" xfId="425"/>
    <cellStyle name="_KT_TG_2_Book1_3" xfId="426"/>
    <cellStyle name="_KT_TG_2_Book1_4 Bao cao tai chinh-Infinity2006" xfId="427"/>
    <cellStyle name="_KT_TG_2_Book1_Book1" xfId="428"/>
    <cellStyle name="_KT_TG_2_Book1_Book1_1" xfId="429"/>
    <cellStyle name="_KT_TG_2_Book1_Book1_Book1" xfId="430"/>
    <cellStyle name="_KT_TG_2_Book1_DanhMucDonGiaVTTB_Dien_TAM" xfId="431"/>
    <cellStyle name="_KT_TG_2_Book1_DT Tram110kv LMX-xld4" xfId="432"/>
    <cellStyle name="_KT_TG_2_Book1_DTTTBS P18-20Q.TanBinh" xfId="433"/>
    <cellStyle name="_KT_TG_2_Book1_GD1 -Gieng cap MK_TD" xfId="434"/>
    <cellStyle name="_KT_TG_2_Book1_GD1xd-TramSaiGonTD" xfId="435"/>
    <cellStyle name="_KT_TG_2_Book1_QTxd-TramSaiGonTD" xfId="436"/>
    <cellStyle name="_KT_TG_2_Book1_WP06.04.07_Infinity31.12" xfId="437"/>
    <cellStyle name="_KT_TG_2_DAU NOI PL-CL TAI PHU LAMHC" xfId="438"/>
    <cellStyle name="_KT_TG_2_Dcdtoan-bcnckt " xfId="439"/>
    <cellStyle name="_KT_TG_2_Dcdtoan-bcnckt _DN_MCT" xfId="440"/>
    <cellStyle name="_KT_TG_2_Dcdtoan-bcnckt _DN_MCT_QT -CK 00216" xfId="441"/>
    <cellStyle name="_KT_TG_2_Dcdtoan-bcnckt _DN_MCT_QT TAILAPNGATLOHEO" xfId="442"/>
    <cellStyle name="_KT_TG_2_DN 8-2004" xfId="443"/>
    <cellStyle name="_KT_TG_2_DT Tram110kv LMX-xld4" xfId="444"/>
    <cellStyle name="_KT_TG_2_DTCDT MR.2N110.HOCMON.TDTOAN.CCUNG" xfId="445"/>
    <cellStyle name="_KT_TG_2_Giai Doan 3 Hong Ngu" xfId="446"/>
    <cellStyle name="_KT_TG_2_Lora-tungchau" xfId="447"/>
    <cellStyle name="_KT_TG_2_MBA-TDDONG" xfId="448"/>
    <cellStyle name="_KT_TG_2_moi" xfId="449"/>
    <cellStyle name="_KT_TG_2_moi_DN_MCT" xfId="450"/>
    <cellStyle name="_KT_TG_2_moi_DN_MCT_QT -CK 00216" xfId="451"/>
    <cellStyle name="_KT_TG_2_moi_DN_MCT_QT TAILAPNGATLOHEO" xfId="452"/>
    <cellStyle name="_KT_TG_2_PGIA-phieu tham tra Kho bac" xfId="453"/>
    <cellStyle name="_KT_TG_2_PGIA-phieu tham tra Kho bac_DTTTBS P18-20Q.TanBinh" xfId="454"/>
    <cellStyle name="_KT_TG_2_PGIA-phieu tham tra Kho bac_QT -CK 00216" xfId="455"/>
    <cellStyle name="_KT_TG_2_PGIA-phieu tham tra Kho bac_QT TAILAPNGATLOHEO" xfId="456"/>
    <cellStyle name="_KT_TG_2_PT02-02" xfId="457"/>
    <cellStyle name="_KT_TG_2_PT02-02_Book1" xfId="458"/>
    <cellStyle name="_KT_TG_2_PT02-02_Book1_1" xfId="459"/>
    <cellStyle name="_KT_TG_2_PT02-02_DTTTBS P18-20Q.TanBinh" xfId="460"/>
    <cellStyle name="_KT_TG_2_PT02-02_MBA-TDDONG" xfId="461"/>
    <cellStyle name="_KT_TG_2_PT02-02_PHIEU KIEM TRA KSTK-BCNCKT(LDIEN2001)" xfId="462"/>
    <cellStyle name="_KT_TG_2_PT02-02_QT -CK 00216" xfId="463"/>
    <cellStyle name="_KT_TG_2_PT02-02_QT TAILAPNGATLOHEO" xfId="464"/>
    <cellStyle name="_KT_TG_2_PT02-02_VTTB PT2001" xfId="465"/>
    <cellStyle name="_KT_TG_2_PT02-03" xfId="466"/>
    <cellStyle name="_KT_TG_2_PT02-03_Book1" xfId="467"/>
    <cellStyle name="_KT_TG_2_PT02-03_Book1_1" xfId="468"/>
    <cellStyle name="_KT_TG_2_PT02-03_DTTTBS P18-20Q.TanBinh" xfId="469"/>
    <cellStyle name="_KT_TG_2_PT02-03_MBA-TDDONG" xfId="470"/>
    <cellStyle name="_KT_TG_2_PT02-03_PHIEU KIEM TRA KSTK-BCNCKT(LDIEN2001)" xfId="471"/>
    <cellStyle name="_KT_TG_2_PT02-03_QT -CK 00216" xfId="472"/>
    <cellStyle name="_KT_TG_2_PT02-03_QT TAILAPNGATLOHEO" xfId="473"/>
    <cellStyle name="_KT_TG_2_PT02-03_VTTB PT2001" xfId="474"/>
    <cellStyle name="_KT_TG_2_QT -CK 00216" xfId="475"/>
    <cellStyle name="_KT_TG_2_QT TAILAPNGATLOHEO" xfId="476"/>
    <cellStyle name="_KT_TG_2_Qt-HT3PQ1(CauKho)" xfId="477"/>
    <cellStyle name="_KT_TG_2_Qt-HT3PQ1(CauKho)_Don gia quy 3 nam 2003 - Ban Dien Luc" xfId="478"/>
    <cellStyle name="_KT_TG_2_Qt-HT3PQ1(CauKho)_DTTTBS P18-20Q.TanBinh" xfId="479"/>
    <cellStyle name="_KT_TG_2_Qt-HT3PQ1(CauKho)_NC-VL2-2003" xfId="480"/>
    <cellStyle name="_KT_TG_2_Qt-HT3PQ1(CauKho)_NC-VL2-2003_1" xfId="481"/>
    <cellStyle name="_KT_TG_2_Sheet2" xfId="482"/>
    <cellStyle name="_KT_TG_2_XL4Poppy" xfId="483"/>
    <cellStyle name="_KT_TG_2_XL4Test5" xfId="484"/>
    <cellStyle name="_KT_TG_3" xfId="485"/>
    <cellStyle name="_KT_TG_4" xfId="486"/>
    <cellStyle name="_KT_TG_4_Lora-tungchau" xfId="487"/>
    <cellStyle name="_KT_TG_4_Qt-HT3PQ1(CauKho)" xfId="488"/>
    <cellStyle name="_KT_TG_4_Qt-HT3PQ1(CauKho)_Don gia quy 3 nam 2003 - Ban Dien Luc" xfId="489"/>
    <cellStyle name="_KT_TG_4_Qt-HT3PQ1(CauKho)_DTTTBS P18-20Q.TanBinh" xfId="490"/>
    <cellStyle name="_KT_TG_4_Qt-HT3PQ1(CauKho)_NC-VL2-2003" xfId="491"/>
    <cellStyle name="_KT_TG_4_Qt-HT3PQ1(CauKho)_NC-VL2-2003_1" xfId="492"/>
    <cellStyle name="_x0001__Longtech T10 (Hong Anh)" xfId="493"/>
    <cellStyle name="_Lora-tungchau" xfId="494"/>
    <cellStyle name="_PERSONAL" xfId="495"/>
    <cellStyle name="_PERSONAL_Book1" xfId="496"/>
    <cellStyle name="_PERSONAL_HTQ.8 GD1" xfId="497"/>
    <cellStyle name="_PERSONAL_HTQ.8 GD1_Don gia quy 3 nam 2003 - Ban Dien Luc" xfId="498"/>
    <cellStyle name="_PERSONAL_HTQ.8 GD1_DTTTBS P18-20Q.TanBinh" xfId="499"/>
    <cellStyle name="_PERSONAL_HTQ.8 GD1_NC-VL2-2003" xfId="500"/>
    <cellStyle name="_PERSONAL_HTQ.8 GD1_NC-VL2-2003_1" xfId="501"/>
    <cellStyle name="_PERSONAL_QTLR Binh Hung HoaVLXD 5" xfId="502"/>
    <cellStyle name="_PERSONAL_Tong hop KHCB 2001" xfId="503"/>
    <cellStyle name="_x0001__PHIEU TIEP NHAN" xfId="504"/>
    <cellStyle name="_Qt-HT3PQ1(CauKho)" xfId="505"/>
    <cellStyle name="_Qt-HT3PQ1(CauKho)_Don gia quy 3 nam 2003 - Ban Dien Luc" xfId="506"/>
    <cellStyle name="_Qt-HT3PQ1(CauKho)_DTTTBS P18-20Q.TanBinh" xfId="507"/>
    <cellStyle name="_Qt-HT3PQ1(CauKho)_NC-VL2-2003" xfId="508"/>
    <cellStyle name="_Qt-HT3PQ1(CauKho)_NC-VL2-2003_1" xfId="509"/>
    <cellStyle name="_TG-TH" xfId="510"/>
    <cellStyle name="_TG-TH_1" xfId="511"/>
    <cellStyle name="_TG-TH_1_BAO CAO KLCT PT2000" xfId="512"/>
    <cellStyle name="_TG-TH_1_BAO CAO PT2000" xfId="513"/>
    <cellStyle name="_TG-TH_1_BAO CAO PT2000_Book1" xfId="514"/>
    <cellStyle name="_TG-TH_1_BAO CAO PT2000_DTTTBS P18-20Q.TanBinh" xfId="515"/>
    <cellStyle name="_TG-TH_1_BAO CAO PT2000_QT -CK 00216" xfId="516"/>
    <cellStyle name="_TG-TH_1_BAO CAO PT2000_QT TAILAPNGATLOHEO" xfId="517"/>
    <cellStyle name="_TG-TH_1_Bao cao XDCB 2001 - T11 KH dieu chinh 20-11-THAI" xfId="518"/>
    <cellStyle name="_TG-TH_1_Bao cao XDCB 2001 - T11 KH dieu chinh 20-11-THAI_DTTTBS P18-20Q.TanBinh" xfId="519"/>
    <cellStyle name="_TG-TH_1_Bao cao XDCB 2001 - T11 KH dieu chinh 20-11-THAI_QT -CK 00216" xfId="520"/>
    <cellStyle name="_TG-TH_1_Bao cao XDCB 2001 - T11 KH dieu chinh 20-11-THAI_QT TAILAPNGATLOHEO" xfId="521"/>
    <cellStyle name="_TG-TH_1_Book1" xfId="522"/>
    <cellStyle name="_TG-TH_1_Book1_1" xfId="523"/>
    <cellStyle name="_TG-TH_1_Book1_1_4 Bao cao tai chinh-Infinity2006" xfId="524"/>
    <cellStyle name="_TG-TH_1_Book1_1_DanhMucDonGiaVTTB_Dien_TAM" xfId="525"/>
    <cellStyle name="_TG-TH_1_Book1_1_DTTTBS P18-20Q.TanBinh" xfId="526"/>
    <cellStyle name="_TG-TH_1_Book1_1_WP06.04.07_Infinity31.12" xfId="527"/>
    <cellStyle name="_TG-TH_1_Book1_2" xfId="528"/>
    <cellStyle name="_TG-TH_1_Book1_3" xfId="529"/>
    <cellStyle name="_TG-TH_1_Book1_4 Bao cao tai chinh-Infinity2006" xfId="530"/>
    <cellStyle name="_TG-TH_1_Book1_BC-QT-WB-dthao" xfId="531"/>
    <cellStyle name="_TG-TH_1_Book1_Book1" xfId="532"/>
    <cellStyle name="_TG-TH_1_Book1_Book1_1" xfId="533"/>
    <cellStyle name="_TG-TH_1_Book1_Book1_Book1" xfId="534"/>
    <cellStyle name="_TG-TH_1_Book1_DanhMucDonGiaVTTB_Dien_TAM" xfId="535"/>
    <cellStyle name="_TG-TH_1_Book1_DT Tram110kv LMX-xld4" xfId="536"/>
    <cellStyle name="_TG-TH_1_Book1_DTTTBS P18-20Q.TanBinh" xfId="537"/>
    <cellStyle name="_TG-TH_1_Book1_GD1 -Gieng cap MK_TD" xfId="538"/>
    <cellStyle name="_TG-TH_1_Book1_GD1xd-TramSaiGonTD" xfId="539"/>
    <cellStyle name="_TG-TH_1_Book1_QTxd-TramSaiGonTD" xfId="540"/>
    <cellStyle name="_TG-TH_1_Book1_WP06.04.07_Infinity31.12" xfId="541"/>
    <cellStyle name="_TG-TH_1_DAU NOI PL-CL TAI PHU LAMHC" xfId="542"/>
    <cellStyle name="_TG-TH_1_Dcdtoan-bcnckt " xfId="543"/>
    <cellStyle name="_TG-TH_1_Dcdtoan-bcnckt _DN_MCT" xfId="544"/>
    <cellStyle name="_TG-TH_1_Dcdtoan-bcnckt _DN_MCT_QT -CK 00216" xfId="545"/>
    <cellStyle name="_TG-TH_1_Dcdtoan-bcnckt _DN_MCT_QT TAILAPNGATLOHEO" xfId="546"/>
    <cellStyle name="_TG-TH_1_DN 8-2004" xfId="547"/>
    <cellStyle name="_TG-TH_1_DT Tram110kv LMX-xld4" xfId="548"/>
    <cellStyle name="_TG-TH_1_DTCDT MR.2N110.HOCMON.TDTOAN.CCUNG" xfId="549"/>
    <cellStyle name="_TG-TH_1_Giai Doan 3 Hong Ngu" xfId="550"/>
    <cellStyle name="_TG-TH_1_Lora-tungchau" xfId="551"/>
    <cellStyle name="_TG-TH_1_MBA-TDDONG" xfId="552"/>
    <cellStyle name="_TG-TH_1_moi" xfId="553"/>
    <cellStyle name="_TG-TH_1_moi_DN_MCT" xfId="554"/>
    <cellStyle name="_TG-TH_1_moi_DN_MCT_QT -CK 00216" xfId="555"/>
    <cellStyle name="_TG-TH_1_moi_DN_MCT_QT TAILAPNGATLOHEO" xfId="556"/>
    <cellStyle name="_TG-TH_1_PGIA-phieu tham tra Kho bac" xfId="557"/>
    <cellStyle name="_TG-TH_1_PGIA-phieu tham tra Kho bac_DTTTBS P18-20Q.TanBinh" xfId="558"/>
    <cellStyle name="_TG-TH_1_PGIA-phieu tham tra Kho bac_QT -CK 00216" xfId="559"/>
    <cellStyle name="_TG-TH_1_PGIA-phieu tham tra Kho bac_QT TAILAPNGATLOHEO" xfId="560"/>
    <cellStyle name="_TG-TH_1_PT02-02" xfId="561"/>
    <cellStyle name="_TG-TH_1_PT02-02_Book1" xfId="562"/>
    <cellStyle name="_TG-TH_1_PT02-02_Book1_1" xfId="563"/>
    <cellStyle name="_TG-TH_1_PT02-02_DTTTBS P18-20Q.TanBinh" xfId="564"/>
    <cellStyle name="_TG-TH_1_PT02-02_MBA-TDDONG" xfId="565"/>
    <cellStyle name="_TG-TH_1_PT02-02_PHIEU KIEM TRA KSTK-BCNCKT(LDIEN2001)" xfId="566"/>
    <cellStyle name="_TG-TH_1_PT02-02_QT -CK 00216" xfId="567"/>
    <cellStyle name="_TG-TH_1_PT02-02_QT TAILAPNGATLOHEO" xfId="568"/>
    <cellStyle name="_TG-TH_1_PT02-02_VTTB PT2001" xfId="569"/>
    <cellStyle name="_TG-TH_1_PT02-03" xfId="570"/>
    <cellStyle name="_TG-TH_1_PT02-03_Book1" xfId="571"/>
    <cellStyle name="_TG-TH_1_PT02-03_Book1_1" xfId="572"/>
    <cellStyle name="_TG-TH_1_PT02-03_DTTTBS P18-20Q.TanBinh" xfId="573"/>
    <cellStyle name="_TG-TH_1_PT02-03_MBA-TDDONG" xfId="574"/>
    <cellStyle name="_TG-TH_1_PT02-03_PHIEU KIEM TRA KSTK-BCNCKT(LDIEN2001)" xfId="575"/>
    <cellStyle name="_TG-TH_1_PT02-03_QT -CK 00216" xfId="576"/>
    <cellStyle name="_TG-TH_1_PT02-03_QT TAILAPNGATLOHEO" xfId="577"/>
    <cellStyle name="_TG-TH_1_PT02-03_VTTB PT2001" xfId="578"/>
    <cellStyle name="_TG-TH_1_QT -CK 00216" xfId="579"/>
    <cellStyle name="_TG-TH_1_QT TAILAPNGATLOHEO" xfId="580"/>
    <cellStyle name="_TG-TH_1_Qt-HT3PQ1(CauKho)" xfId="581"/>
    <cellStyle name="_TG-TH_1_Qt-HT3PQ1(CauKho)_Don gia quy 3 nam 2003 - Ban Dien Luc" xfId="582"/>
    <cellStyle name="_TG-TH_1_Qt-HT3PQ1(CauKho)_DTTTBS P18-20Q.TanBinh" xfId="583"/>
    <cellStyle name="_TG-TH_1_Qt-HT3PQ1(CauKho)_NC-VL2-2003" xfId="584"/>
    <cellStyle name="_TG-TH_1_Qt-HT3PQ1(CauKho)_NC-VL2-2003_1" xfId="585"/>
    <cellStyle name="_TG-TH_1_Sheet2" xfId="586"/>
    <cellStyle name="_TG-TH_1_XL4Poppy" xfId="587"/>
    <cellStyle name="_TG-TH_1_XL4Test5" xfId="588"/>
    <cellStyle name="_TG-TH_2" xfId="589"/>
    <cellStyle name="_TG-TH_2_BAO CAO KLCT PT2000" xfId="590"/>
    <cellStyle name="_TG-TH_2_BAO CAO PT2000" xfId="591"/>
    <cellStyle name="_TG-TH_2_BAO CAO PT2000_Book1" xfId="592"/>
    <cellStyle name="_TG-TH_2_BAO CAO PT2000_DTTTBS P18-20Q.TanBinh" xfId="593"/>
    <cellStyle name="_TG-TH_2_BAO CAO PT2000_QT -CK 00216" xfId="594"/>
    <cellStyle name="_TG-TH_2_BAO CAO PT2000_QT TAILAPNGATLOHEO" xfId="595"/>
    <cellStyle name="_TG-TH_2_Bao cao XDCB 2001 - T11 KH dieu chinh 20-11-THAI" xfId="596"/>
    <cellStyle name="_TG-TH_2_Bao cao XDCB 2001 - T11 KH dieu chinh 20-11-THAI_DTTTBS P18-20Q.TanBinh" xfId="597"/>
    <cellStyle name="_TG-TH_2_Bao cao XDCB 2001 - T11 KH dieu chinh 20-11-THAI_QT -CK 00216" xfId="598"/>
    <cellStyle name="_TG-TH_2_Bao cao XDCB 2001 - T11 KH dieu chinh 20-11-THAI_QT TAILAPNGATLOHEO" xfId="599"/>
    <cellStyle name="_TG-TH_2_Book1" xfId="600"/>
    <cellStyle name="_TG-TH_2_Book1_1" xfId="601"/>
    <cellStyle name="_TG-TH_2_Book1_1_4 Bao cao tai chinh-Infinity2006" xfId="602"/>
    <cellStyle name="_TG-TH_2_Book1_1_DanhMucDonGiaVTTB_Dien_TAM" xfId="603"/>
    <cellStyle name="_TG-TH_2_Book1_1_DTTTBS P18-20Q.TanBinh" xfId="604"/>
    <cellStyle name="_TG-TH_2_Book1_1_WP06.04.07_Infinity31.12" xfId="605"/>
    <cellStyle name="_TG-TH_2_Book1_2" xfId="606"/>
    <cellStyle name="_TG-TH_2_Book1_3" xfId="607"/>
    <cellStyle name="_TG-TH_2_Book1_4 Bao cao tai chinh-Infinity2006" xfId="608"/>
    <cellStyle name="_TG-TH_2_Book1_Book1" xfId="609"/>
    <cellStyle name="_TG-TH_2_Book1_Book1_1" xfId="610"/>
    <cellStyle name="_TG-TH_2_Book1_Book1_Book1" xfId="611"/>
    <cellStyle name="_TG-TH_2_Book1_DanhMucDonGiaVTTB_Dien_TAM" xfId="612"/>
    <cellStyle name="_TG-TH_2_Book1_DT Tram110kv LMX-xld4" xfId="613"/>
    <cellStyle name="_TG-TH_2_Book1_DTTTBS P18-20Q.TanBinh" xfId="614"/>
    <cellStyle name="_TG-TH_2_Book1_GD1 -Gieng cap MK_TD" xfId="615"/>
    <cellStyle name="_TG-TH_2_Book1_GD1xd-TramSaiGonTD" xfId="616"/>
    <cellStyle name="_TG-TH_2_Book1_QTxd-TramSaiGonTD" xfId="617"/>
    <cellStyle name="_TG-TH_2_Book1_WP06.04.07_Infinity31.12" xfId="618"/>
    <cellStyle name="_TG-TH_2_DAU NOI PL-CL TAI PHU LAMHC" xfId="619"/>
    <cellStyle name="_TG-TH_2_Dcdtoan-bcnckt " xfId="620"/>
    <cellStyle name="_TG-TH_2_Dcdtoan-bcnckt _DN_MCT" xfId="621"/>
    <cellStyle name="_TG-TH_2_Dcdtoan-bcnckt _DN_MCT_QT -CK 00216" xfId="622"/>
    <cellStyle name="_TG-TH_2_Dcdtoan-bcnckt _DN_MCT_QT TAILAPNGATLOHEO" xfId="623"/>
    <cellStyle name="_TG-TH_2_DN 8-2004" xfId="624"/>
    <cellStyle name="_TG-TH_2_DT Tram110kv LMX-xld4" xfId="625"/>
    <cellStyle name="_TG-TH_2_DTCDT MR.2N110.HOCMON.TDTOAN.CCUNG" xfId="626"/>
    <cellStyle name="_TG-TH_2_Giai Doan 3 Hong Ngu" xfId="627"/>
    <cellStyle name="_TG-TH_2_Lora-tungchau" xfId="628"/>
    <cellStyle name="_TG-TH_2_MBA-TDDONG" xfId="629"/>
    <cellStyle name="_TG-TH_2_moi" xfId="630"/>
    <cellStyle name="_TG-TH_2_moi_DN_MCT" xfId="631"/>
    <cellStyle name="_TG-TH_2_moi_DN_MCT_QT -CK 00216" xfId="632"/>
    <cellStyle name="_TG-TH_2_moi_DN_MCT_QT TAILAPNGATLOHEO" xfId="633"/>
    <cellStyle name="_TG-TH_2_PGIA-phieu tham tra Kho bac" xfId="634"/>
    <cellStyle name="_TG-TH_2_PGIA-phieu tham tra Kho bac_DTTTBS P18-20Q.TanBinh" xfId="635"/>
    <cellStyle name="_TG-TH_2_PGIA-phieu tham tra Kho bac_QT -CK 00216" xfId="636"/>
    <cellStyle name="_TG-TH_2_PGIA-phieu tham tra Kho bac_QT TAILAPNGATLOHEO" xfId="637"/>
    <cellStyle name="_TG-TH_2_PT02-02" xfId="638"/>
    <cellStyle name="_TG-TH_2_PT02-02_Book1" xfId="639"/>
    <cellStyle name="_TG-TH_2_PT02-02_Book1_1" xfId="640"/>
    <cellStyle name="_TG-TH_2_PT02-02_DTTTBS P18-20Q.TanBinh" xfId="641"/>
    <cellStyle name="_TG-TH_2_PT02-02_MBA-TDDONG" xfId="642"/>
    <cellStyle name="_TG-TH_2_PT02-02_PHIEU KIEM TRA KSTK-BCNCKT(LDIEN2001)" xfId="643"/>
    <cellStyle name="_TG-TH_2_PT02-02_QT -CK 00216" xfId="644"/>
    <cellStyle name="_TG-TH_2_PT02-02_QT TAILAPNGATLOHEO" xfId="645"/>
    <cellStyle name="_TG-TH_2_PT02-02_VTTB PT2001" xfId="646"/>
    <cellStyle name="_TG-TH_2_PT02-03" xfId="647"/>
    <cellStyle name="_TG-TH_2_PT02-03_Book1" xfId="648"/>
    <cellStyle name="_TG-TH_2_PT02-03_Book1_1" xfId="649"/>
    <cellStyle name="_TG-TH_2_PT02-03_DTTTBS P18-20Q.TanBinh" xfId="650"/>
    <cellStyle name="_TG-TH_2_PT02-03_MBA-TDDONG" xfId="651"/>
    <cellStyle name="_TG-TH_2_PT02-03_PHIEU KIEM TRA KSTK-BCNCKT(LDIEN2001)" xfId="652"/>
    <cellStyle name="_TG-TH_2_PT02-03_QT -CK 00216" xfId="653"/>
    <cellStyle name="_TG-TH_2_PT02-03_QT TAILAPNGATLOHEO" xfId="654"/>
    <cellStyle name="_TG-TH_2_PT02-03_VTTB PT2001" xfId="655"/>
    <cellStyle name="_TG-TH_2_QT -CK 00216" xfId="656"/>
    <cellStyle name="_TG-TH_2_QT TAILAPNGATLOHEO" xfId="657"/>
    <cellStyle name="_TG-TH_2_Qt-HT3PQ1(CauKho)" xfId="658"/>
    <cellStyle name="_TG-TH_2_Qt-HT3PQ1(CauKho)_Don gia quy 3 nam 2003 - Ban Dien Luc" xfId="659"/>
    <cellStyle name="_TG-TH_2_Qt-HT3PQ1(CauKho)_DTTTBS P18-20Q.TanBinh" xfId="660"/>
    <cellStyle name="_TG-TH_2_Qt-HT3PQ1(CauKho)_NC-VL2-2003" xfId="661"/>
    <cellStyle name="_TG-TH_2_Qt-HT3PQ1(CauKho)_NC-VL2-2003_1" xfId="662"/>
    <cellStyle name="_TG-TH_2_Sheet2" xfId="663"/>
    <cellStyle name="_TG-TH_2_XL4Poppy" xfId="664"/>
    <cellStyle name="_TG-TH_2_XL4Test5" xfId="665"/>
    <cellStyle name="_TG-TH_3" xfId="666"/>
    <cellStyle name="_TG-TH_3_Lora-tungchau" xfId="667"/>
    <cellStyle name="_TG-TH_3_Qt-HT3PQ1(CauKho)" xfId="668"/>
    <cellStyle name="_TG-TH_3_Qt-HT3PQ1(CauKho)_Don gia quy 3 nam 2003 - Ban Dien Luc" xfId="669"/>
    <cellStyle name="_TG-TH_3_Qt-HT3PQ1(CauKho)_DTTTBS P18-20Q.TanBinh" xfId="670"/>
    <cellStyle name="_TG-TH_3_Qt-HT3PQ1(CauKho)_NC-VL2-2003" xfId="671"/>
    <cellStyle name="_TG-TH_3_Qt-HT3PQ1(CauKho)_NC-VL2-2003_1" xfId="672"/>
    <cellStyle name="_TG-TH_4" xfId="673"/>
    <cellStyle name="_TIEN COM AN BEN KH" xfId="674"/>
    <cellStyle name="_WP06.04.07_Infinity31.12" xfId="675"/>
    <cellStyle name="_x0001__XKD-MND" xfId="676"/>
    <cellStyle name="_x0001__" xfId="677"/>
    <cellStyle name="•W€_STDFOR" xfId="678"/>
    <cellStyle name="ÊÝ [0.00]_Contract&amp;Report" xfId="679"/>
    <cellStyle name="ÊÝ_Contract&amp;Report" xfId="680"/>
    <cellStyle name="W_Contract&amp;Report" xfId="681"/>
    <cellStyle name="0,0&#13;&#10;NA&#13;&#10;" xfId="682"/>
    <cellStyle name="1" xfId="683"/>
    <cellStyle name="15" xfId="684"/>
    <cellStyle name="¹éºÐÀ²_      " xfId="685"/>
    <cellStyle name="2" xfId="686"/>
    <cellStyle name="20% - Accent1" xfId="687"/>
    <cellStyle name="20% - Accent2" xfId="688"/>
    <cellStyle name="20% - Accent3" xfId="689"/>
    <cellStyle name="20% - Accent4" xfId="690"/>
    <cellStyle name="20% - Accent5" xfId="691"/>
    <cellStyle name="20% - Accent6" xfId="692"/>
    <cellStyle name="3" xfId="693"/>
    <cellStyle name="4" xfId="694"/>
    <cellStyle name="40% - Accent1" xfId="695"/>
    <cellStyle name="40% - Accent2" xfId="696"/>
    <cellStyle name="40% - Accent3" xfId="697"/>
    <cellStyle name="40% - Accent4" xfId="698"/>
    <cellStyle name="40% - Accent5" xfId="699"/>
    <cellStyle name="40% - Accent6" xfId="700"/>
    <cellStyle name="60% - Accent1" xfId="701"/>
    <cellStyle name="60% - Accent2" xfId="702"/>
    <cellStyle name="60% - Accent3" xfId="703"/>
    <cellStyle name="60% - Accent4" xfId="704"/>
    <cellStyle name="60% - Accent5" xfId="705"/>
    <cellStyle name="60% - Accent6" xfId="706"/>
    <cellStyle name="Accent1" xfId="707"/>
    <cellStyle name="Accent2" xfId="708"/>
    <cellStyle name="Accent3" xfId="709"/>
    <cellStyle name="Accent4" xfId="710"/>
    <cellStyle name="Accent5" xfId="711"/>
    <cellStyle name="Accent6" xfId="712"/>
    <cellStyle name="ÅëÈ­ [0]_      " xfId="713"/>
    <cellStyle name="AeE­ [0]_INQUIRY ¿?¾÷AßAø " xfId="714"/>
    <cellStyle name="ÅëÈ­ [0]_L601CPT" xfId="715"/>
    <cellStyle name="ÅëÈ­_      " xfId="716"/>
    <cellStyle name="AeE­_INQUIRY ¿?¾÷AßAø " xfId="717"/>
    <cellStyle name="ÅëÈ­_L601CPT" xfId="718"/>
    <cellStyle name="ÄÞ¸¶ [0]_      " xfId="719"/>
    <cellStyle name="AÞ¸¶ [0]_INQUIRY ¿?¾÷AßAø " xfId="720"/>
    <cellStyle name="ÄÞ¸¶ [0]_L601CPT" xfId="721"/>
    <cellStyle name="ÄÞ¸¶_      " xfId="722"/>
    <cellStyle name="AÞ¸¶_INQUIRY ¿?¾÷AßAø " xfId="723"/>
    <cellStyle name="ÄÞ¸¶_L601CPT" xfId="724"/>
    <cellStyle name="AutoFormat Options" xfId="725"/>
    <cellStyle name="Bad" xfId="726"/>
    <cellStyle name="BROAD SCOPE" xfId="727"/>
    <cellStyle name="BROAD_SCOPE" xfId="728"/>
    <cellStyle name="c" xfId="729"/>
    <cellStyle name="C?AØ_¿?¾÷CoE² " xfId="730"/>
    <cellStyle name="c_HIRATA" xfId="731"/>
    <cellStyle name="c_PHIEU TIEP NHAN" xfId="732"/>
    <cellStyle name="c_XKD-MND" xfId="733"/>
    <cellStyle name="c_" xfId="734"/>
    <cellStyle name="Ç¥ÁØ_      " xfId="735"/>
    <cellStyle name="C￥AØ_¿μ¾÷CoE² " xfId="736"/>
    <cellStyle name="Ç¥ÁØ_±¸¹Ì´ëÃ¥" xfId="737"/>
    <cellStyle name="C￥AØ_≫c¾÷ºIº° AN°e " xfId="738"/>
    <cellStyle name="Ç¥ÁØ_°èÈ¹" xfId="739"/>
    <cellStyle name="C￥AØ_0N-HANDLING " xfId="740"/>
    <cellStyle name="Ç¥ÁØ_¼ö¿ø MOUNT QM-VIEW DATA" xfId="741"/>
    <cellStyle name="C￥AØ_5-1±¤°i " xfId="742"/>
    <cellStyle name="Ç¥ÁØ_97È¿À² ³»ºÎ¸ñÇ¥" xfId="743"/>
    <cellStyle name="C￥AØ_Ay°eC￥(2¿u) " xfId="744"/>
    <cellStyle name="Ç¥ÁØ_BASIC" xfId="745"/>
    <cellStyle name="C￥AØ_CoAo¹yAI °A¾×¿ⓒ½A " xfId="746"/>
    <cellStyle name="Ç¥ÁØ_L601CPT" xfId="747"/>
    <cellStyle name="C￥AØ_Sheet1_¿μ¾÷CoE² " xfId="748"/>
    <cellStyle name="Ç¥ÁØ_Sheet1_Accounting Costing" xfId="749"/>
    <cellStyle name="C￥AØ_Sheet1_Ay°eC￥(2¿u) " xfId="750"/>
    <cellStyle name="Ç¥ÁØ_Sheet1_MRP1,2,WS,Storage" xfId="751"/>
    <cellStyle name="Calc Currency (0)" xfId="752"/>
    <cellStyle name="Calc Currency (2)" xfId="753"/>
    <cellStyle name="Calc Percent (0)" xfId="754"/>
    <cellStyle name="Calc Percent (1)" xfId="755"/>
    <cellStyle name="Calc Percent (2)" xfId="756"/>
    <cellStyle name="Calc Units (0)" xfId="757"/>
    <cellStyle name="Calc Units (1)" xfId="758"/>
    <cellStyle name="Calc Units (2)" xfId="759"/>
    <cellStyle name="Calculation" xfId="760"/>
    <cellStyle name="category" xfId="761"/>
    <cellStyle name="Cerrency_Sheet2_XANGDAU" xfId="762"/>
    <cellStyle name="Check Cell" xfId="763"/>
    <cellStyle name="CHUONG" xfId="764"/>
    <cellStyle name="Comma" xfId="765"/>
    <cellStyle name="Comma [0]" xfId="766"/>
    <cellStyle name="Comma [0] 2" xfId="767"/>
    <cellStyle name="Comma [00]" xfId="768"/>
    <cellStyle name="Comma 2" xfId="769"/>
    <cellStyle name="Comma 2 2" xfId="770"/>
    <cellStyle name="Comma 2 3" xfId="771"/>
    <cellStyle name="Comma 3" xfId="772"/>
    <cellStyle name="Comma 4" xfId="773"/>
    <cellStyle name="Comma 5" xfId="774"/>
    <cellStyle name="comma zerodec" xfId="775"/>
    <cellStyle name="Comma(0)" xfId="776"/>
    <cellStyle name="Comma(1)" xfId="777"/>
    <cellStyle name="Comma0" xfId="778"/>
    <cellStyle name="Co聭ma_Sheet1" xfId="779"/>
    <cellStyle name="Curråncy [0]_FCST_RESULTS" xfId="780"/>
    <cellStyle name="Currency" xfId="781"/>
    <cellStyle name="Currency [0]" xfId="782"/>
    <cellStyle name="Currency [0]ßmud plant bolted_RESULTS" xfId="783"/>
    <cellStyle name="Currency [00]" xfId="784"/>
    <cellStyle name="Currency![0]_FCSt (2)" xfId="785"/>
    <cellStyle name="Currency0" xfId="786"/>
    <cellStyle name="Currency1" xfId="787"/>
    <cellStyle name="Date" xfId="788"/>
    <cellStyle name="Date Short" xfId="789"/>
    <cellStyle name="Date_211" xfId="790"/>
    <cellStyle name="DELTA" xfId="791"/>
    <cellStyle name="Dezimal [0]_68574_Materialbedarfsliste" xfId="792"/>
    <cellStyle name="Dezimal_68574_Materialbedarfsliste" xfId="793"/>
    <cellStyle name="Dollar (zero dec)" xfId="794"/>
    <cellStyle name="Enter Currency (0)" xfId="795"/>
    <cellStyle name="Enter Currency (2)" xfId="796"/>
    <cellStyle name="Enter Units (0)" xfId="797"/>
    <cellStyle name="Enter Units (1)" xfId="798"/>
    <cellStyle name="Enter Units (2)" xfId="799"/>
    <cellStyle name="Euro" xfId="800"/>
    <cellStyle name="Explanatory Text" xfId="801"/>
    <cellStyle name="F2" xfId="802"/>
    <cellStyle name="F3" xfId="803"/>
    <cellStyle name="F4" xfId="804"/>
    <cellStyle name="F5" xfId="805"/>
    <cellStyle name="F6" xfId="806"/>
    <cellStyle name="F7" xfId="807"/>
    <cellStyle name="F8" xfId="808"/>
    <cellStyle name="Fixed" xfId="809"/>
    <cellStyle name="Followed Hyperlink" xfId="810"/>
    <cellStyle name="Good" xfId="811"/>
    <cellStyle name="Grey" xfId="812"/>
    <cellStyle name="ha" xfId="813"/>
    <cellStyle name="HEADER" xfId="814"/>
    <cellStyle name="Header1" xfId="815"/>
    <cellStyle name="Header2" xfId="816"/>
    <cellStyle name="Heading 1" xfId="817"/>
    <cellStyle name="Heading 2" xfId="818"/>
    <cellStyle name="Heading 3" xfId="819"/>
    <cellStyle name="Heading 4" xfId="820"/>
    <cellStyle name="HEADING1" xfId="821"/>
    <cellStyle name="HEADING2" xfId="822"/>
    <cellStyle name="headoption" xfId="823"/>
    <cellStyle name="Hoa-Scholl" xfId="824"/>
    <cellStyle name="Hyperlink" xfId="825"/>
    <cellStyle name="i·0" xfId="826"/>
    <cellStyle name="Input" xfId="827"/>
    <cellStyle name="Input [yellow]" xfId="828"/>
    <cellStyle name="Ledger 17 x 11 in" xfId="829"/>
    <cellStyle name="Line" xfId="830"/>
    <cellStyle name="Link Currency (0)" xfId="831"/>
    <cellStyle name="Link Currency (2)" xfId="832"/>
    <cellStyle name="Link Units (0)" xfId="833"/>
    <cellStyle name="Link Units (1)" xfId="834"/>
    <cellStyle name="Link Units (2)" xfId="835"/>
    <cellStyle name="Linked Cell" xfId="836"/>
    <cellStyle name="MEDIUM SCOPE" xfId="837"/>
    <cellStyle name="Millares [0]_Well Timing" xfId="838"/>
    <cellStyle name="Millares_Well Timing" xfId="839"/>
    <cellStyle name="Milliers [0]_AR1194" xfId="840"/>
    <cellStyle name="Milliers_AR1194" xfId="841"/>
    <cellStyle name="Model" xfId="842"/>
    <cellStyle name="Moneda [0]_Well Timing" xfId="843"/>
    <cellStyle name="Moneda_Well Timing" xfId="844"/>
    <cellStyle name="Monétaire [0]_AR1194" xfId="845"/>
    <cellStyle name="Monétaire_AR1194" xfId="846"/>
    <cellStyle name="n" xfId="847"/>
    <cellStyle name="NARROW SCOPE" xfId="848"/>
    <cellStyle name="Neutral" xfId="849"/>
    <cellStyle name="New Times Roman" xfId="850"/>
    <cellStyle name="No" xfId="851"/>
    <cellStyle name="no dec" xfId="852"/>
    <cellStyle name="ÑONVÒ" xfId="853"/>
    <cellStyle name="Normal - Style1" xfId="854"/>
    <cellStyle name="Normal - 유형1" xfId="855"/>
    <cellStyle name="Normal 2" xfId="856"/>
    <cellStyle name="Normal 2 2" xfId="857"/>
    <cellStyle name="Normal 2 3" xfId="858"/>
    <cellStyle name="Normal 3" xfId="859"/>
    <cellStyle name="Normal 4" xfId="860"/>
    <cellStyle name="Normal 40 12" xfId="861"/>
    <cellStyle name="Normal 5" xfId="862"/>
    <cellStyle name="Normal_1. (Goc) THONG KE TT01 Toàn tỉnh Hoa Binh 6 tháng 2013" xfId="863"/>
    <cellStyle name="Normal_Sheet1" xfId="864"/>
    <cellStyle name="Normal_Sheet2" xfId="865"/>
    <cellStyle name="Normal_TK-THA.T1(12 bieu mau)" xfId="866"/>
    <cellStyle name="Note" xfId="867"/>
    <cellStyle name="Œ…‹aO‚e [0.00]_Contract&amp;Report" xfId="868"/>
    <cellStyle name="Œ…‹aO‚e_Contract&amp;Report" xfId="869"/>
    <cellStyle name="Œ…‹æØ‚è [0.00]_        " xfId="870"/>
    <cellStyle name="Œ…‹æØ‚è_        " xfId="871"/>
    <cellStyle name="oft Excel]&#13;&#10;Comment=open=/f ‚ðw’è‚·‚é‚ÆAƒ†[ƒU[’è‹`ŠÖ”‚ðŠÖ”“\‚è•t‚¯‚Ìˆê——‚É“o˜^‚·‚é‚±‚Æ‚ª‚Å‚«‚Ü‚·B&#13;&#10;Maximized" xfId="872"/>
    <cellStyle name="oft Excel]&#13;&#10;Comment=open=/f を指定すると、ユーザー定義関数を関数貼り付けの一覧に登録することができます。&#13;&#10;Maximized" xfId="873"/>
    <cellStyle name="omma [0]_Mktg Prog" xfId="874"/>
    <cellStyle name="ormal_Sheet1_1" xfId="875"/>
    <cellStyle name="Output" xfId="876"/>
    <cellStyle name="paint" xfId="877"/>
    <cellStyle name="Pattern" xfId="878"/>
    <cellStyle name="Percent" xfId="879"/>
    <cellStyle name="Percent [0]" xfId="880"/>
    <cellStyle name="Percent [00]" xfId="881"/>
    <cellStyle name="Percent [2]" xfId="882"/>
    <cellStyle name="Percent 2" xfId="883"/>
    <cellStyle name="Percent 4" xfId="884"/>
    <cellStyle name="PERCENTAGE" xfId="885"/>
    <cellStyle name="PrePop Currency (0)" xfId="886"/>
    <cellStyle name="PrePop Currency (2)" xfId="887"/>
    <cellStyle name="PrePop Units (0)" xfId="888"/>
    <cellStyle name="PrePop Units (1)" xfId="889"/>
    <cellStyle name="PrePop Units (2)" xfId="890"/>
    <cellStyle name="pricing" xfId="891"/>
    <cellStyle name="PSChar" xfId="892"/>
    <cellStyle name="PSHeading" xfId="893"/>
    <cellStyle name="Quantity" xfId="894"/>
    <cellStyle name="Rate_1" xfId="895"/>
    <cellStyle name="S—_x0008_" xfId="896"/>
    <cellStyle name="s1" xfId="897"/>
    <cellStyle name="Schedule" xfId="898"/>
    <cellStyle name="Standard_Anpassen der Amortisation" xfId="899"/>
    <cellStyle name="Style 1" xfId="900"/>
    <cellStyle name="Style 10" xfId="901"/>
    <cellStyle name="Style 100" xfId="902"/>
    <cellStyle name="Style 101" xfId="903"/>
    <cellStyle name="Style 102" xfId="904"/>
    <cellStyle name="Style 103" xfId="905"/>
    <cellStyle name="Style 104" xfId="906"/>
    <cellStyle name="Style 105" xfId="907"/>
    <cellStyle name="Style 106" xfId="908"/>
    <cellStyle name="Style 107" xfId="909"/>
    <cellStyle name="Style 108" xfId="910"/>
    <cellStyle name="Style 109" xfId="911"/>
    <cellStyle name="Style 11" xfId="912"/>
    <cellStyle name="Style 110" xfId="913"/>
    <cellStyle name="Style 111" xfId="914"/>
    <cellStyle name="Style 112" xfId="915"/>
    <cellStyle name="Style 113" xfId="916"/>
    <cellStyle name="Style 114" xfId="917"/>
    <cellStyle name="Style 115" xfId="918"/>
    <cellStyle name="Style 116" xfId="919"/>
    <cellStyle name="Style 117" xfId="920"/>
    <cellStyle name="Style 118" xfId="921"/>
    <cellStyle name="Style 119" xfId="922"/>
    <cellStyle name="Style 12" xfId="923"/>
    <cellStyle name="Style 120" xfId="924"/>
    <cellStyle name="Style 121" xfId="925"/>
    <cellStyle name="Style 122" xfId="926"/>
    <cellStyle name="Style 123" xfId="927"/>
    <cellStyle name="Style 124" xfId="928"/>
    <cellStyle name="Style 125" xfId="929"/>
    <cellStyle name="Style 126" xfId="930"/>
    <cellStyle name="Style 127" xfId="931"/>
    <cellStyle name="Style 128" xfId="932"/>
    <cellStyle name="Style 129" xfId="933"/>
    <cellStyle name="Style 13" xfId="934"/>
    <cellStyle name="Style 130" xfId="935"/>
    <cellStyle name="Style 131" xfId="936"/>
    <cellStyle name="Style 132" xfId="937"/>
    <cellStyle name="Style 133" xfId="938"/>
    <cellStyle name="Style 134" xfId="939"/>
    <cellStyle name="Style 135" xfId="940"/>
    <cellStyle name="Style 136" xfId="941"/>
    <cellStyle name="Style 137" xfId="942"/>
    <cellStyle name="Style 138" xfId="943"/>
    <cellStyle name="Style 139" xfId="944"/>
    <cellStyle name="Style 14" xfId="945"/>
    <cellStyle name="Style 140" xfId="946"/>
    <cellStyle name="Style 141" xfId="947"/>
    <cellStyle name="Style 142" xfId="948"/>
    <cellStyle name="Style 143" xfId="949"/>
    <cellStyle name="Style 144" xfId="950"/>
    <cellStyle name="Style 145" xfId="951"/>
    <cellStyle name="Style 146" xfId="952"/>
    <cellStyle name="Style 147" xfId="953"/>
    <cellStyle name="Style 148" xfId="954"/>
    <cellStyle name="Style 149" xfId="955"/>
    <cellStyle name="Style 15" xfId="956"/>
    <cellStyle name="Style 150" xfId="957"/>
    <cellStyle name="Style 151" xfId="958"/>
    <cellStyle name="Style 152" xfId="959"/>
    <cellStyle name="Style 153" xfId="960"/>
    <cellStyle name="Style 154" xfId="961"/>
    <cellStyle name="Style 155" xfId="962"/>
    <cellStyle name="Style 156" xfId="963"/>
    <cellStyle name="Style 157" xfId="964"/>
    <cellStyle name="Style 158" xfId="965"/>
    <cellStyle name="Style 159" xfId="966"/>
    <cellStyle name="Style 16" xfId="967"/>
    <cellStyle name="Style 160" xfId="968"/>
    <cellStyle name="Style 161" xfId="969"/>
    <cellStyle name="Style 162" xfId="970"/>
    <cellStyle name="Style 163" xfId="971"/>
    <cellStyle name="Style 164" xfId="972"/>
    <cellStyle name="Style 165" xfId="973"/>
    <cellStyle name="Style 166" xfId="974"/>
    <cellStyle name="Style 167" xfId="975"/>
    <cellStyle name="Style 168" xfId="976"/>
    <cellStyle name="Style 169" xfId="977"/>
    <cellStyle name="Style 17" xfId="978"/>
    <cellStyle name="Style 170" xfId="979"/>
    <cellStyle name="Style 171" xfId="980"/>
    <cellStyle name="Style 172" xfId="981"/>
    <cellStyle name="Style 173" xfId="982"/>
    <cellStyle name="Style 174" xfId="983"/>
    <cellStyle name="Style 175" xfId="984"/>
    <cellStyle name="Style 176" xfId="985"/>
    <cellStyle name="Style 177" xfId="986"/>
    <cellStyle name="Style 178" xfId="987"/>
    <cellStyle name="Style 179" xfId="988"/>
    <cellStyle name="Style 18" xfId="989"/>
    <cellStyle name="Style 180" xfId="990"/>
    <cellStyle name="Style 181" xfId="991"/>
    <cellStyle name="Style 182" xfId="992"/>
    <cellStyle name="Style 183" xfId="993"/>
    <cellStyle name="Style 184" xfId="994"/>
    <cellStyle name="Style 185" xfId="995"/>
    <cellStyle name="Style 186" xfId="996"/>
    <cellStyle name="Style 187" xfId="997"/>
    <cellStyle name="Style 188" xfId="998"/>
    <cellStyle name="Style 189" xfId="999"/>
    <cellStyle name="Style 19" xfId="1000"/>
    <cellStyle name="Style 190" xfId="1001"/>
    <cellStyle name="Style 191" xfId="1002"/>
    <cellStyle name="Style 192" xfId="1003"/>
    <cellStyle name="Style 193" xfId="1004"/>
    <cellStyle name="Style 194" xfId="1005"/>
    <cellStyle name="Style 195" xfId="1006"/>
    <cellStyle name="Style 196" xfId="1007"/>
    <cellStyle name="Style 197" xfId="1008"/>
    <cellStyle name="Style 198" xfId="1009"/>
    <cellStyle name="Style 199" xfId="1010"/>
    <cellStyle name="Style 2" xfId="1011"/>
    <cellStyle name="Style 20" xfId="1012"/>
    <cellStyle name="Style 21" xfId="1013"/>
    <cellStyle name="Style 22" xfId="1014"/>
    <cellStyle name="Style 23" xfId="1015"/>
    <cellStyle name="Style 24" xfId="1016"/>
    <cellStyle name="Style 25" xfId="1017"/>
    <cellStyle name="Style 26" xfId="1018"/>
    <cellStyle name="Style 27" xfId="1019"/>
    <cellStyle name="Style 28" xfId="1020"/>
    <cellStyle name="Style 29" xfId="1021"/>
    <cellStyle name="Style 3" xfId="1022"/>
    <cellStyle name="Style 30" xfId="1023"/>
    <cellStyle name="Style 31" xfId="1024"/>
    <cellStyle name="Style 32" xfId="1025"/>
    <cellStyle name="Style 33" xfId="1026"/>
    <cellStyle name="Style 34" xfId="1027"/>
    <cellStyle name="Style 35" xfId="1028"/>
    <cellStyle name="Style 36" xfId="1029"/>
    <cellStyle name="Style 37" xfId="1030"/>
    <cellStyle name="Style 38" xfId="1031"/>
    <cellStyle name="Style 39" xfId="1032"/>
    <cellStyle name="Style 4" xfId="1033"/>
    <cellStyle name="Style 40" xfId="1034"/>
    <cellStyle name="Style 41" xfId="1035"/>
    <cellStyle name="Style 42" xfId="1036"/>
    <cellStyle name="Style 43" xfId="1037"/>
    <cellStyle name="Style 44" xfId="1038"/>
    <cellStyle name="Style 45" xfId="1039"/>
    <cellStyle name="Style 46" xfId="1040"/>
    <cellStyle name="Style 47" xfId="1041"/>
    <cellStyle name="Style 48" xfId="1042"/>
    <cellStyle name="Style 49" xfId="1043"/>
    <cellStyle name="Style 5" xfId="1044"/>
    <cellStyle name="Style 50" xfId="1045"/>
    <cellStyle name="Style 51" xfId="1046"/>
    <cellStyle name="Style 52" xfId="1047"/>
    <cellStyle name="Style 53" xfId="1048"/>
    <cellStyle name="Style 54" xfId="1049"/>
    <cellStyle name="Style 55" xfId="1050"/>
    <cellStyle name="Style 56" xfId="1051"/>
    <cellStyle name="Style 57" xfId="1052"/>
    <cellStyle name="Style 58" xfId="1053"/>
    <cellStyle name="Style 59" xfId="1054"/>
    <cellStyle name="Style 6" xfId="1055"/>
    <cellStyle name="Style 60" xfId="1056"/>
    <cellStyle name="Style 61" xfId="1057"/>
    <cellStyle name="Style 62" xfId="1058"/>
    <cellStyle name="Style 63" xfId="1059"/>
    <cellStyle name="Style 64" xfId="1060"/>
    <cellStyle name="Style 65" xfId="1061"/>
    <cellStyle name="Style 66" xfId="1062"/>
    <cellStyle name="Style 67" xfId="1063"/>
    <cellStyle name="Style 68" xfId="1064"/>
    <cellStyle name="Style 69" xfId="1065"/>
    <cellStyle name="Style 7" xfId="1066"/>
    <cellStyle name="Style 70" xfId="1067"/>
    <cellStyle name="Style 71" xfId="1068"/>
    <cellStyle name="Style 72" xfId="1069"/>
    <cellStyle name="Style 73" xfId="1070"/>
    <cellStyle name="Style 74" xfId="1071"/>
    <cellStyle name="Style 75" xfId="1072"/>
    <cellStyle name="Style 76" xfId="1073"/>
    <cellStyle name="Style 77" xfId="1074"/>
    <cellStyle name="Style 78" xfId="1075"/>
    <cellStyle name="Style 79" xfId="1076"/>
    <cellStyle name="Style 8" xfId="1077"/>
    <cellStyle name="Style 80" xfId="1078"/>
    <cellStyle name="Style 81" xfId="1079"/>
    <cellStyle name="Style 82" xfId="1080"/>
    <cellStyle name="Style 83" xfId="1081"/>
    <cellStyle name="Style 84" xfId="1082"/>
    <cellStyle name="Style 85" xfId="1083"/>
    <cellStyle name="Style 86" xfId="1084"/>
    <cellStyle name="Style 87" xfId="1085"/>
    <cellStyle name="Style 88" xfId="1086"/>
    <cellStyle name="Style 89" xfId="1087"/>
    <cellStyle name="Style 9" xfId="1088"/>
    <cellStyle name="Style 90" xfId="1089"/>
    <cellStyle name="Style 91" xfId="1090"/>
    <cellStyle name="Style 92" xfId="1091"/>
    <cellStyle name="Style 93" xfId="1092"/>
    <cellStyle name="Style 94" xfId="1093"/>
    <cellStyle name="Style 95" xfId="1094"/>
    <cellStyle name="Style 96" xfId="1095"/>
    <cellStyle name="Style 97" xfId="1096"/>
    <cellStyle name="Style 98" xfId="1097"/>
    <cellStyle name="Style 99" xfId="1098"/>
    <cellStyle name="Style1" xfId="1099"/>
    <cellStyle name="Style2" xfId="1100"/>
    <cellStyle name="Style3" xfId="1101"/>
    <cellStyle name="Style4" xfId="1102"/>
    <cellStyle name="Style5" xfId="1103"/>
    <cellStyle name="Style6" xfId="1104"/>
    <cellStyle name="Style7" xfId="1105"/>
    <cellStyle name="subhead" xfId="1106"/>
    <cellStyle name="T" xfId="1107"/>
    <cellStyle name="T_211" xfId="1108"/>
    <cellStyle name="T_211_HIRATA" xfId="1109"/>
    <cellStyle name="T_211_PHIEU TIEP NHAN" xfId="1110"/>
    <cellStyle name="T_211_XKD-MND" xfId="1111"/>
    <cellStyle name="T_211_" xfId="1112"/>
    <cellStyle name="T_4 Bao cao tai chinh-Infinity2006" xfId="1113"/>
    <cellStyle name="T_4 Bao cao tai chinh-Infinity2006_HIRATA" xfId="1114"/>
    <cellStyle name="T_4 Bao cao tai chinh-Infinity2006_PHIEU TIEP NHAN" xfId="1115"/>
    <cellStyle name="T_4 Bao cao tai chinh-Infinity2006_XKD-MND" xfId="1116"/>
    <cellStyle name="T_4 Bao cao tai chinh-Infinity2006_" xfId="1117"/>
    <cellStyle name="T_Bao cao kttb milk yomilkYAO-mien bac" xfId="1118"/>
    <cellStyle name="T_bc_km_ngay" xfId="1119"/>
    <cellStyle name="T_Book1" xfId="1120"/>
    <cellStyle name="T_Book1_1" xfId="1121"/>
    <cellStyle name="T_Book1_1_4 Bao cao tai chinh-Infinity2006" xfId="1122"/>
    <cellStyle name="T_Book1_1_Book1" xfId="1123"/>
    <cellStyle name="T_Book1_1_Book1_4 Bao cao tai chinh-Infinity2006" xfId="1124"/>
    <cellStyle name="T_Book1_1_Book1_HIRATA" xfId="1125"/>
    <cellStyle name="T_Book1_1_Book1_PHIEU TIEP NHAN" xfId="1126"/>
    <cellStyle name="T_Book1_1_Book1_XKD-MND" xfId="1127"/>
    <cellStyle name="T_Book1_1_Book1_" xfId="1128"/>
    <cellStyle name="T_Book1_1_HIRATA" xfId="1129"/>
    <cellStyle name="T_Book1_1_PHIEU TIEP NHAN" xfId="1130"/>
    <cellStyle name="T_Book1_1_XKD-MND" xfId="1131"/>
    <cellStyle name="T_Book1_1_" xfId="1132"/>
    <cellStyle name="T_Book1_2" xfId="1133"/>
    <cellStyle name="T_Book1_2_4 Bao cao tai chinh-Infinity2006" xfId="1134"/>
    <cellStyle name="T_Book1_2_HIRATA" xfId="1135"/>
    <cellStyle name="T_Book1_2_PHIEU TIEP NHAN" xfId="1136"/>
    <cellStyle name="T_Book1_2_XKD-MND" xfId="1137"/>
    <cellStyle name="T_Book1_2_" xfId="1138"/>
    <cellStyle name="T_Book1_211" xfId="1139"/>
    <cellStyle name="T_Book1_3" xfId="1140"/>
    <cellStyle name="T_Book1_3_4 Bao cao tai chinh-Infinity2006" xfId="1141"/>
    <cellStyle name="T_Book1_3_HIRATA" xfId="1142"/>
    <cellStyle name="T_Book1_3_PHIEU TIEP NHAN" xfId="1143"/>
    <cellStyle name="T_Book1_3_XKD-MND" xfId="1144"/>
    <cellStyle name="T_Book1_3_" xfId="1145"/>
    <cellStyle name="T_Book1_4 Bao cao tai chinh-Infinity2006" xfId="1146"/>
    <cellStyle name="T_Book1_Book1" xfId="1147"/>
    <cellStyle name="T_Book1_Book1_1" xfId="1148"/>
    <cellStyle name="T_Book1_Book1_1_4 Bao cao tai chinh-Infinity2006" xfId="1149"/>
    <cellStyle name="T_Book1_Book1_1_HIRATA" xfId="1150"/>
    <cellStyle name="T_Book1_Book1_1_PHIEU TIEP NHAN" xfId="1151"/>
    <cellStyle name="T_Book1_Book1_1_XKD-MND" xfId="1152"/>
    <cellStyle name="T_Book1_Book1_1_" xfId="1153"/>
    <cellStyle name="T_Book1_Book1_HIRATA" xfId="1154"/>
    <cellStyle name="T_Book1_Book1_PHIEU TIEP NHAN" xfId="1155"/>
    <cellStyle name="T_Book1_Book1_XKD-MND" xfId="1156"/>
    <cellStyle name="T_Book1_Book1_" xfId="1157"/>
    <cellStyle name="T_Book1_HIRATA" xfId="1158"/>
    <cellStyle name="T_Book1_PHIEU TIEP NHAN" xfId="1159"/>
    <cellStyle name="T_Book1_XKD-MND" xfId="1160"/>
    <cellStyle name="T_Book1_" xfId="1161"/>
    <cellStyle name="T_Cac bao cao TB  Milk-Yomilk-co Ke- CK 1-Vinh Thang" xfId="1162"/>
    <cellStyle name="T_cham diem Milk chu ky2-ANH MINH" xfId="1163"/>
    <cellStyle name="T_cham trung bay ck 1 m.Bac milk co ke 2" xfId="1164"/>
    <cellStyle name="T_cham trung bay yao smart milk ck 2 mien Bac" xfId="1165"/>
    <cellStyle name="T_danh sach chua nop bcao trung bay sua chua  tinh den 1-3-06" xfId="1166"/>
    <cellStyle name="T_Danh sach KH TB MilkYomilk Yao  Smart chu ky 2-Vinh Thang" xfId="1167"/>
    <cellStyle name="T_Danh sach KH trung bay MilkYomilk co ke chu ky 2-Vinh Thang" xfId="1168"/>
    <cellStyle name="T_DSACH MILK YO MILK CK 2 M.BAC" xfId="1169"/>
    <cellStyle name="T_DSKH Tbay Milk , Yomilk CK 2 Vu Thi Hanh" xfId="1170"/>
    <cellStyle name="T_form ton kho CK 2 tuan 8" xfId="1171"/>
    <cellStyle name="T_gt " xfId="1172"/>
    <cellStyle name="T_HIRATA" xfId="1173"/>
    <cellStyle name="T_NPP Khanh Vinh Thai Nguyen - BC KTTB_CTrinh_TB__20_loc__Milk_Yomilk_CK1" xfId="1174"/>
    <cellStyle name="T_PHIEU TIEP NHAN" xfId="1175"/>
    <cellStyle name="T_Sheet1" xfId="1176"/>
    <cellStyle name="T_sua chua cham trung bay  mien Bac" xfId="1177"/>
    <cellStyle name="T_TK_HT" xfId="1178"/>
    <cellStyle name="T_TK_HT_Book1" xfId="1179"/>
    <cellStyle name="T_WP06.04.07_Infinity31.12" xfId="1180"/>
    <cellStyle name="T_XKD-MND" xfId="1181"/>
    <cellStyle name="T_" xfId="1182"/>
    <cellStyle name="Text Indent A" xfId="1183"/>
    <cellStyle name="Text Indent B" xfId="1184"/>
    <cellStyle name="Text Indent C" xfId="1185"/>
    <cellStyle name="th" xfId="1186"/>
    <cellStyle name="þ_x001D_ð¤_x000C_¯þ_x0014_&#13;¨þU_x0001_À_x0004_ _x0015__x000F__x0001__x0001_" xfId="1187"/>
    <cellStyle name="þ_x001D_ðK_x000C_Fý_x001B_&#13;9ýU_x0001_Ð_x0008_¦)_x0007__x0001__x0001_" xfId="1188"/>
    <cellStyle name="Title" xfId="1189"/>
    <cellStyle name="Total" xfId="1190"/>
    <cellStyle name="TR" xfId="1191"/>
    <cellStyle name="viet" xfId="1192"/>
    <cellStyle name="viet2" xfId="1193"/>
    <cellStyle name="VN new romanNormal" xfId="1194"/>
    <cellStyle name="VN time new roman" xfId="1195"/>
    <cellStyle name="vnbo" xfId="1196"/>
    <cellStyle name="vnhead1" xfId="1197"/>
    <cellStyle name="vnhead2" xfId="1198"/>
    <cellStyle name="vnhead3" xfId="1199"/>
    <cellStyle name="vnhead4" xfId="1200"/>
    <cellStyle name="vntxt1" xfId="1201"/>
    <cellStyle name="vntxt2" xfId="1202"/>
    <cellStyle name="Währung [0]_68574_Materialbedarfsliste" xfId="1203"/>
    <cellStyle name="Währung_68574_Materialbedarfsliste" xfId="1204"/>
    <cellStyle name="Warning Text" xfId="1205"/>
    <cellStyle name="W臧rung [0]_Compiling Utility Macross" xfId="1206"/>
    <cellStyle name="W臧rung_Compiling Utility Macrosc" xfId="1207"/>
    <cellStyle name="X" xfId="1208"/>
    <cellStyle name="X_HIRATA" xfId="1209"/>
    <cellStyle name="X_PHIEU TIEP NHAN" xfId="1210"/>
    <cellStyle name="X_Report May final" xfId="1211"/>
    <cellStyle name="X_SOCAI" xfId="1212"/>
    <cellStyle name="X_SOCAI_HIRATA" xfId="1213"/>
    <cellStyle name="X_SOCAI_PHIEU TIEP NHAN" xfId="1214"/>
    <cellStyle name="X_SOCAI_XKD-MND" xfId="1215"/>
    <cellStyle name="X_SOCAI_" xfId="1216"/>
    <cellStyle name="X_sokho" xfId="1217"/>
    <cellStyle name="X_sokho_HIRATA" xfId="1218"/>
    <cellStyle name="X_sokho_KEHOACHTRANO" xfId="1219"/>
    <cellStyle name="X_sokho_PHIEU TIEP NHAN" xfId="1220"/>
    <cellStyle name="X_sokho_XKD-MND" xfId="1221"/>
    <cellStyle name="X_sokho_" xfId="1222"/>
    <cellStyle name="X_XKD-MND" xfId="1223"/>
    <cellStyle name="X_" xfId="1224"/>
    <cellStyle name="xuan" xfId="1225"/>
    <cellStyle name="เครื่องหมายจุลภาค [0]_UAENG_MAKER" xfId="1226"/>
    <cellStyle name="เครื่องหมายจุลภาค_UAENG_MAKER" xfId="1227"/>
    <cellStyle name="เครื่องหมายสกุลเงิน [0]_FTC_OFFER" xfId="1228"/>
    <cellStyle name="เครื่องหมายสกุลเงิน_FTC_OFFER" xfId="1229"/>
    <cellStyle name="ปกติ_CP LIST BZ MU" xfId="1230"/>
    <cellStyle name=" [0.00]_ Att. 1- Cover" xfId="1231"/>
    <cellStyle name="_ Att. 1- Cover" xfId="1232"/>
    <cellStyle name="?_ Att. 1- Cover" xfId="1233"/>
    <cellStyle name="똿뗦먛귟 [0.00]_PRODUCT DETAIL Q1" xfId="1234"/>
    <cellStyle name="똿뗦먛귟_PRODUCT DETAIL Q1" xfId="1235"/>
    <cellStyle name="믅됞 [0.00]_PRODUCT DETAIL Q1" xfId="1236"/>
    <cellStyle name="믅됞_PRODUCT DETAIL Q1" xfId="1237"/>
    <cellStyle name="백분율_95" xfId="1238"/>
    <cellStyle name="뷭?_BOOKSHIP" xfId="1239"/>
    <cellStyle name="쉼표 [0] 2" xfId="1240"/>
    <cellStyle name="쉼표 [0]_PACKING_LIST-2008(2).07.12" xfId="1241"/>
    <cellStyle name="안건회계법인" xfId="1242"/>
    <cellStyle name="콤마 [ - 유형1" xfId="1243"/>
    <cellStyle name="콤마 [ - 유형2" xfId="1244"/>
    <cellStyle name="콤마 [ - 유형3" xfId="1245"/>
    <cellStyle name="콤마 [ - 유형4" xfId="1246"/>
    <cellStyle name="콤마 [ - 유형5" xfId="1247"/>
    <cellStyle name="콤마 [ - 유형6" xfId="1248"/>
    <cellStyle name="콤마 [ - 유형7" xfId="1249"/>
    <cellStyle name="콤마 [ - 유형8" xfId="1250"/>
    <cellStyle name="콤마 [0]_ 비목별 월별기술 " xfId="1251"/>
    <cellStyle name="콤마_ 비목별 월별기술 " xfId="1252"/>
    <cellStyle name="통화 [0]_1202" xfId="1253"/>
    <cellStyle name="통화_1202" xfId="1254"/>
    <cellStyle name="표준_(정보부문)월별인원계획" xfId="1255"/>
    <cellStyle name="一般_00Q3902REV.1" xfId="1256"/>
    <cellStyle name="千分位[0]_00Q3902REV.1" xfId="1257"/>
    <cellStyle name="千分位_00Q3902REV.1" xfId="1258"/>
    <cellStyle name="未定義" xfId="1259"/>
    <cellStyle name="桁区切り [0.00]_        " xfId="1260"/>
    <cellStyle name="桁区切り_        " xfId="1261"/>
    <cellStyle name="桁蟻唇Ｆ [0.00]_DATA" xfId="1262"/>
    <cellStyle name="桁蟻唇Ｆ_DATA" xfId="1263"/>
    <cellStyle name="標準_~Re7095" xfId="1264"/>
    <cellStyle name="脱浦 [0.00]_DATA" xfId="1265"/>
    <cellStyle name="脱浦_DATA" xfId="1266"/>
    <cellStyle name="貨幣 [0]_00Q3902REV.1" xfId="1267"/>
    <cellStyle name="貨幣[0]" xfId="1268"/>
    <cellStyle name="貨幣_00Q3902REV.1" xfId="1269"/>
    <cellStyle name="通貨 [0.00]_030515-2" xfId="1270"/>
    <cellStyle name="通貨_030515-2" xfId="1271"/>
    <cellStyle name="附註" xfId="127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812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812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812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812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16205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16205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16205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16205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16205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16205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1\Desktop\Th&#7889;ng%20k&#234;%207%20th&#225;ng%202017\Qu&#7923;nh%20TR&#250;c%20T&#7893;ng%20H&#7907;p%207%20thang%202018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don doc 19"/>
      <sheetName val="Biểu 18"/>
      <sheetName val="Biểu 17"/>
      <sheetName val="Biểu 16"/>
      <sheetName val="Biểu 15"/>
      <sheetName val="Biểu 14"/>
      <sheetName val="Biểu 13"/>
      <sheetName val="to cao 12"/>
      <sheetName val="khieu nai 11"/>
      <sheetName val="Biểu 10"/>
      <sheetName val="Biểu 9"/>
      <sheetName val="Biểu 8"/>
      <sheetName val="Mẫu BC tiền theo CHV Mẫu 07"/>
      <sheetName val="Mẫu BC việc theo CHV Mẫu 06"/>
      <sheetName val="Về tiền theo đối tượng Mẫu 05"/>
      <sheetName val="Về tiền theo đơn Mau 04.THA"/>
      <sheetName val="Về tiền chủ động Mẫu 03.THA"/>
      <sheetName val="Về việc theo đơn Mau 02.THA1"/>
      <sheetName val="Về việc chủ động Mau 01.THA"/>
      <sheetName val="XL4Poppy"/>
      <sheetName val="Bieu NSNN"/>
      <sheetName val="Bieu 3TTLN"/>
      <sheetName val="Bieu 1.2TTLN"/>
      <sheetName val="BĐ G"/>
      <sheetName val="bieu 4TTIN"/>
    </sheetNames>
    <sheetDataSet>
      <sheetData sheetId="15">
        <row r="12">
          <cell r="C12">
            <v>527306993.653</v>
          </cell>
        </row>
        <row r="15">
          <cell r="C15">
            <v>80616200.105</v>
          </cell>
        </row>
        <row r="16">
          <cell r="C16">
            <v>0</v>
          </cell>
        </row>
        <row r="43">
          <cell r="C43">
            <v>345130343</v>
          </cell>
        </row>
        <row r="46">
          <cell r="C46">
            <v>126506386</v>
          </cell>
        </row>
        <row r="47">
          <cell r="C47">
            <v>0</v>
          </cell>
        </row>
        <row r="72">
          <cell r="C72">
            <v>188341175</v>
          </cell>
        </row>
        <row r="75">
          <cell r="C75">
            <v>521973</v>
          </cell>
        </row>
        <row r="76">
          <cell r="C76">
            <v>0</v>
          </cell>
        </row>
        <row r="101">
          <cell r="C101">
            <v>21115097</v>
          </cell>
        </row>
        <row r="104">
          <cell r="C104">
            <v>941547</v>
          </cell>
        </row>
        <row r="105">
          <cell r="C105">
            <v>0</v>
          </cell>
        </row>
        <row r="130">
          <cell r="C130">
            <v>46785061</v>
          </cell>
        </row>
        <row r="133">
          <cell r="C133">
            <v>9948</v>
          </cell>
        </row>
        <row r="134">
          <cell r="C134">
            <v>6600904</v>
          </cell>
        </row>
        <row r="159">
          <cell r="C159">
            <v>20334084</v>
          </cell>
        </row>
        <row r="162">
          <cell r="C162">
            <v>14600</v>
          </cell>
        </row>
        <row r="163">
          <cell r="C163">
            <v>0</v>
          </cell>
        </row>
        <row r="188">
          <cell r="C188">
            <v>53109873</v>
          </cell>
        </row>
        <row r="191">
          <cell r="C191">
            <v>74158</v>
          </cell>
        </row>
        <row r="192">
          <cell r="C192">
            <v>0</v>
          </cell>
        </row>
        <row r="217">
          <cell r="C217">
            <v>13595868.919999998</v>
          </cell>
        </row>
        <row r="220">
          <cell r="C220">
            <v>7107</v>
          </cell>
        </row>
        <row r="221">
          <cell r="C221">
            <v>0</v>
          </cell>
        </row>
        <row r="246">
          <cell r="C246">
            <v>67760211</v>
          </cell>
        </row>
        <row r="249">
          <cell r="C249">
            <v>258024</v>
          </cell>
        </row>
        <row r="250">
          <cell r="C250">
            <v>0</v>
          </cell>
        </row>
        <row r="275">
          <cell r="C275">
            <v>1283478706.573</v>
          </cell>
        </row>
      </sheetData>
      <sheetData sheetId="18">
        <row r="12">
          <cell r="C12">
            <v>67</v>
          </cell>
        </row>
        <row r="15">
          <cell r="C15">
            <v>8</v>
          </cell>
        </row>
        <row r="16">
          <cell r="C16">
            <v>0</v>
          </cell>
        </row>
        <row r="74">
          <cell r="C74">
            <v>177</v>
          </cell>
        </row>
        <row r="77">
          <cell r="C77">
            <v>2</v>
          </cell>
        </row>
        <row r="78">
          <cell r="C78">
            <v>0</v>
          </cell>
        </row>
        <row r="136">
          <cell r="C136">
            <v>104</v>
          </cell>
        </row>
        <row r="139">
          <cell r="C139">
            <v>0</v>
          </cell>
        </row>
        <row r="140">
          <cell r="C140">
            <v>0</v>
          </cell>
        </row>
        <row r="198">
          <cell r="C198">
            <v>45</v>
          </cell>
        </row>
        <row r="201">
          <cell r="C201">
            <v>1</v>
          </cell>
        </row>
        <row r="202">
          <cell r="C202">
            <v>0</v>
          </cell>
        </row>
        <row r="260">
          <cell r="C260">
            <v>104</v>
          </cell>
        </row>
        <row r="263">
          <cell r="C263">
            <v>0</v>
          </cell>
        </row>
        <row r="264">
          <cell r="C264">
            <v>1</v>
          </cell>
        </row>
        <row r="322">
          <cell r="C322">
            <v>93</v>
          </cell>
        </row>
        <row r="325">
          <cell r="C325">
            <v>0</v>
          </cell>
        </row>
        <row r="326">
          <cell r="C326">
            <v>0</v>
          </cell>
        </row>
        <row r="384">
          <cell r="C384">
            <v>61</v>
          </cell>
        </row>
        <row r="387">
          <cell r="C387">
            <v>0</v>
          </cell>
        </row>
        <row r="388">
          <cell r="C388">
            <v>0</v>
          </cell>
        </row>
        <row r="446">
          <cell r="C446">
            <v>62</v>
          </cell>
        </row>
        <row r="449">
          <cell r="C449">
            <v>0</v>
          </cell>
        </row>
        <row r="450">
          <cell r="C450">
            <v>0</v>
          </cell>
        </row>
        <row r="508">
          <cell r="C508">
            <v>78</v>
          </cell>
        </row>
        <row r="511">
          <cell r="C511">
            <v>1</v>
          </cell>
        </row>
        <row r="512">
          <cell r="C512">
            <v>0</v>
          </cell>
        </row>
        <row r="570">
          <cell r="C570">
            <v>791</v>
          </cell>
        </row>
        <row r="571">
          <cell r="C571">
            <v>610</v>
          </cell>
        </row>
        <row r="572">
          <cell r="C572">
            <v>181</v>
          </cell>
        </row>
        <row r="573">
          <cell r="C573">
            <v>12</v>
          </cell>
        </row>
        <row r="574">
          <cell r="C574">
            <v>1</v>
          </cell>
        </row>
        <row r="575">
          <cell r="C575">
            <v>779</v>
          </cell>
        </row>
        <row r="576">
          <cell r="C576">
            <v>575</v>
          </cell>
        </row>
        <row r="577">
          <cell r="C577">
            <v>69</v>
          </cell>
        </row>
        <row r="578">
          <cell r="C578">
            <v>18</v>
          </cell>
        </row>
        <row r="579">
          <cell r="C579">
            <v>450</v>
          </cell>
        </row>
        <row r="580">
          <cell r="C580">
            <v>30</v>
          </cell>
        </row>
        <row r="581">
          <cell r="C581">
            <v>1</v>
          </cell>
        </row>
        <row r="582">
          <cell r="C582">
            <v>0</v>
          </cell>
        </row>
        <row r="583">
          <cell r="C583">
            <v>7</v>
          </cell>
        </row>
        <row r="584">
          <cell r="C584">
            <v>204</v>
          </cell>
        </row>
      </sheetData>
      <sheetData sheetId="19">
        <row r="12">
          <cell r="C12">
            <v>111</v>
          </cell>
        </row>
        <row r="15">
          <cell r="C15">
            <v>2</v>
          </cell>
        </row>
        <row r="16">
          <cell r="C16">
            <v>0</v>
          </cell>
        </row>
        <row r="70">
          <cell r="C70">
            <v>777</v>
          </cell>
        </row>
        <row r="73">
          <cell r="C73">
            <v>9</v>
          </cell>
        </row>
        <row r="74">
          <cell r="C74">
            <v>0</v>
          </cell>
        </row>
        <row r="127">
          <cell r="C127">
            <v>437</v>
          </cell>
        </row>
        <row r="130">
          <cell r="C130">
            <v>1</v>
          </cell>
        </row>
        <row r="131">
          <cell r="C131">
            <v>0</v>
          </cell>
        </row>
        <row r="184">
          <cell r="C184">
            <v>344</v>
          </cell>
        </row>
        <row r="187">
          <cell r="C187">
            <v>1</v>
          </cell>
        </row>
        <row r="188">
          <cell r="C188">
            <v>0</v>
          </cell>
        </row>
        <row r="241">
          <cell r="C241">
            <v>390</v>
          </cell>
        </row>
        <row r="244">
          <cell r="C244">
            <v>0</v>
          </cell>
        </row>
        <row r="245">
          <cell r="C245">
            <v>1</v>
          </cell>
        </row>
        <row r="298">
          <cell r="C298">
            <v>394</v>
          </cell>
        </row>
        <row r="301">
          <cell r="C301">
            <v>1</v>
          </cell>
        </row>
        <row r="302">
          <cell r="C302">
            <v>0</v>
          </cell>
        </row>
        <row r="355">
          <cell r="C355">
            <v>318</v>
          </cell>
        </row>
        <row r="358">
          <cell r="C358">
            <v>5</v>
          </cell>
        </row>
        <row r="359">
          <cell r="C359">
            <v>0</v>
          </cell>
        </row>
        <row r="412">
          <cell r="C412">
            <v>245</v>
          </cell>
        </row>
        <row r="415">
          <cell r="C415">
            <v>0</v>
          </cell>
        </row>
        <row r="416">
          <cell r="C416">
            <v>0</v>
          </cell>
        </row>
        <row r="469">
          <cell r="C469">
            <v>232</v>
          </cell>
        </row>
        <row r="472">
          <cell r="C472">
            <v>1</v>
          </cell>
        </row>
        <row r="473">
          <cell r="C473">
            <v>0</v>
          </cell>
        </row>
        <row r="526">
          <cell r="C526">
            <v>3248</v>
          </cell>
        </row>
        <row r="527">
          <cell r="C527">
            <v>1581</v>
          </cell>
        </row>
        <row r="528">
          <cell r="C528">
            <v>1667</v>
          </cell>
        </row>
        <row r="529">
          <cell r="C529">
            <v>20</v>
          </cell>
        </row>
        <row r="530">
          <cell r="C530">
            <v>1</v>
          </cell>
        </row>
        <row r="531">
          <cell r="C531">
            <v>3228</v>
          </cell>
        </row>
        <row r="532">
          <cell r="C532">
            <v>2136</v>
          </cell>
        </row>
        <row r="533">
          <cell r="C533">
            <v>1456</v>
          </cell>
        </row>
        <row r="534">
          <cell r="C534">
            <v>4</v>
          </cell>
        </row>
        <row r="535">
          <cell r="C535">
            <v>663</v>
          </cell>
        </row>
        <row r="536">
          <cell r="C536">
            <v>11</v>
          </cell>
        </row>
        <row r="537">
          <cell r="C537">
            <v>1</v>
          </cell>
        </row>
        <row r="538">
          <cell r="C538">
            <v>0</v>
          </cell>
        </row>
        <row r="539">
          <cell r="C539">
            <v>1</v>
          </cell>
        </row>
        <row r="540">
          <cell r="C540">
            <v>1092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7"/>
  <sheetViews>
    <sheetView zoomScale="85" zoomScaleNormal="85" zoomScalePageLayoutView="0" workbookViewId="0" topLeftCell="A14">
      <selection activeCell="G14" sqref="G14"/>
    </sheetView>
  </sheetViews>
  <sheetFormatPr defaultColWidth="9.140625" defaultRowHeight="15"/>
  <cols>
    <col min="1" max="1" width="5.00390625" style="4" customWidth="1"/>
    <col min="2" max="2" width="24.7109375" style="4" customWidth="1"/>
    <col min="3" max="3" width="12.28125" style="4" customWidth="1"/>
    <col min="4" max="4" width="9.7109375" style="4" customWidth="1"/>
    <col min="5" max="5" width="11.8515625" style="4" customWidth="1"/>
    <col min="6" max="9" width="10.28125" style="4" customWidth="1"/>
    <col min="10" max="10" width="11.421875" style="4" customWidth="1"/>
    <col min="11" max="11" width="9.7109375" style="4" customWidth="1"/>
    <col min="12" max="12" width="11.421875" style="4" customWidth="1"/>
    <col min="13" max="16" width="9.140625" style="4" customWidth="1"/>
    <col min="17" max="19" width="10.421875" style="4" customWidth="1"/>
    <col min="20" max="20" width="10.57421875" style="4" bestFit="1" customWidth="1"/>
    <col min="21" max="25" width="10.421875" style="4" bestFit="1" customWidth="1"/>
    <col min="26" max="26" width="9.140625" style="4" customWidth="1"/>
    <col min="27" max="27" width="32.7109375" style="4" customWidth="1"/>
    <col min="28" max="16384" width="9.140625" style="4" customWidth="1"/>
  </cols>
  <sheetData>
    <row r="1" spans="1:20" ht="20.25" customHeight="1">
      <c r="A1" s="2" t="s">
        <v>0</v>
      </c>
      <c r="B1" s="2"/>
      <c r="C1" s="2"/>
      <c r="E1" s="313" t="s">
        <v>1</v>
      </c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" t="s">
        <v>117</v>
      </c>
      <c r="Q1" s="3"/>
      <c r="R1" s="3"/>
      <c r="S1" s="3"/>
      <c r="T1" s="3"/>
    </row>
    <row r="2" spans="1:20" ht="17.25" customHeight="1">
      <c r="A2" s="336" t="s">
        <v>2</v>
      </c>
      <c r="B2" s="336"/>
      <c r="C2" s="336"/>
      <c r="D2" s="336"/>
      <c r="E2" s="314" t="s">
        <v>3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35"/>
      <c r="Q2" s="335"/>
      <c r="R2" s="335"/>
      <c r="S2" s="335"/>
      <c r="T2" s="53"/>
    </row>
    <row r="3" spans="1:20" ht="14.25" customHeight="1">
      <c r="A3" s="336" t="s">
        <v>4</v>
      </c>
      <c r="B3" s="336"/>
      <c r="C3" s="336"/>
      <c r="D3" s="336"/>
      <c r="E3" s="315" t="s">
        <v>156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" t="s">
        <v>118</v>
      </c>
      <c r="Q3" s="17"/>
      <c r="R3" s="3"/>
      <c r="S3" s="3"/>
      <c r="T3" s="3"/>
    </row>
    <row r="4" spans="1:20" ht="14.25" customHeight="1">
      <c r="A4" s="2" t="s">
        <v>5</v>
      </c>
      <c r="B4" s="2"/>
      <c r="C4" s="2"/>
      <c r="D4" s="2"/>
      <c r="E4" s="2"/>
      <c r="F4" s="2"/>
      <c r="G4" s="54"/>
      <c r="H4" s="2"/>
      <c r="I4" s="2"/>
      <c r="J4" s="2"/>
      <c r="K4" s="2"/>
      <c r="L4" s="2"/>
      <c r="M4" s="2"/>
      <c r="N4" s="48"/>
      <c r="O4" s="48"/>
      <c r="P4" s="335"/>
      <c r="Q4" s="335"/>
      <c r="R4" s="335"/>
      <c r="S4" s="335"/>
      <c r="T4" s="53"/>
    </row>
    <row r="5" spans="2:19" ht="12.75" customHeight="1">
      <c r="B5" s="5"/>
      <c r="C5" s="5"/>
      <c r="Q5" s="49" t="s">
        <v>119</v>
      </c>
      <c r="R5" s="55"/>
      <c r="S5" s="55"/>
    </row>
    <row r="6" spans="1:19" ht="22.5" customHeight="1">
      <c r="A6" s="346" t="s">
        <v>6</v>
      </c>
      <c r="B6" s="347"/>
      <c r="C6" s="332" t="s">
        <v>7</v>
      </c>
      <c r="D6" s="333"/>
      <c r="E6" s="334"/>
      <c r="F6" s="316" t="s">
        <v>8</v>
      </c>
      <c r="G6" s="319" t="s">
        <v>9</v>
      </c>
      <c r="H6" s="329" t="s">
        <v>10</v>
      </c>
      <c r="I6" s="330"/>
      <c r="J6" s="330"/>
      <c r="K6" s="330"/>
      <c r="L6" s="330"/>
      <c r="M6" s="330"/>
      <c r="N6" s="330"/>
      <c r="O6" s="330"/>
      <c r="P6" s="330"/>
      <c r="Q6" s="331"/>
      <c r="R6" s="337" t="s">
        <v>116</v>
      </c>
      <c r="S6" s="324" t="s">
        <v>11</v>
      </c>
    </row>
    <row r="7" spans="1:26" s="6" customFormat="1" ht="16.5" customHeight="1">
      <c r="A7" s="348"/>
      <c r="B7" s="349"/>
      <c r="C7" s="324" t="s">
        <v>12</v>
      </c>
      <c r="D7" s="326" t="s">
        <v>13</v>
      </c>
      <c r="E7" s="327"/>
      <c r="F7" s="317"/>
      <c r="G7" s="320"/>
      <c r="H7" s="341" t="s">
        <v>14</v>
      </c>
      <c r="I7" s="326" t="s">
        <v>15</v>
      </c>
      <c r="J7" s="354"/>
      <c r="K7" s="354"/>
      <c r="L7" s="354"/>
      <c r="M7" s="354"/>
      <c r="N7" s="354"/>
      <c r="O7" s="354"/>
      <c r="P7" s="355"/>
      <c r="Q7" s="327" t="s">
        <v>16</v>
      </c>
      <c r="R7" s="338"/>
      <c r="S7" s="320"/>
      <c r="T7" s="3"/>
      <c r="U7" s="3"/>
      <c r="V7" s="3"/>
      <c r="W7" s="3"/>
      <c r="X7" s="3"/>
      <c r="Y7" s="3"/>
      <c r="Z7" s="3"/>
    </row>
    <row r="8" spans="1:19" ht="15.75" customHeight="1">
      <c r="A8" s="348"/>
      <c r="B8" s="349"/>
      <c r="C8" s="320"/>
      <c r="D8" s="318"/>
      <c r="E8" s="328"/>
      <c r="F8" s="317"/>
      <c r="G8" s="320"/>
      <c r="H8" s="338"/>
      <c r="I8" s="341" t="s">
        <v>14</v>
      </c>
      <c r="J8" s="344" t="s">
        <v>13</v>
      </c>
      <c r="K8" s="345"/>
      <c r="L8" s="345"/>
      <c r="M8" s="345"/>
      <c r="N8" s="345"/>
      <c r="O8" s="345"/>
      <c r="P8" s="325"/>
      <c r="Q8" s="340"/>
      <c r="R8" s="338"/>
      <c r="S8" s="320"/>
    </row>
    <row r="9" spans="1:19" ht="15.75" customHeight="1">
      <c r="A9" s="348"/>
      <c r="B9" s="349"/>
      <c r="C9" s="320"/>
      <c r="D9" s="324" t="s">
        <v>17</v>
      </c>
      <c r="E9" s="324" t="s">
        <v>18</v>
      </c>
      <c r="F9" s="317"/>
      <c r="G9" s="320"/>
      <c r="H9" s="338"/>
      <c r="I9" s="338"/>
      <c r="J9" s="325" t="s">
        <v>19</v>
      </c>
      <c r="K9" s="353" t="s">
        <v>20</v>
      </c>
      <c r="L9" s="352" t="s">
        <v>21</v>
      </c>
      <c r="M9" s="319" t="s">
        <v>22</v>
      </c>
      <c r="N9" s="319" t="s">
        <v>23</v>
      </c>
      <c r="O9" s="319" t="s">
        <v>124</v>
      </c>
      <c r="P9" s="319" t="s">
        <v>136</v>
      </c>
      <c r="Q9" s="340"/>
      <c r="R9" s="338"/>
      <c r="S9" s="320"/>
    </row>
    <row r="10" spans="1:19" ht="60.75" customHeight="1">
      <c r="A10" s="350"/>
      <c r="B10" s="351"/>
      <c r="C10" s="321"/>
      <c r="D10" s="321"/>
      <c r="E10" s="321"/>
      <c r="F10" s="318"/>
      <c r="G10" s="321"/>
      <c r="H10" s="339"/>
      <c r="I10" s="339"/>
      <c r="J10" s="325"/>
      <c r="K10" s="353"/>
      <c r="L10" s="352"/>
      <c r="M10" s="321"/>
      <c r="N10" s="321" t="s">
        <v>23</v>
      </c>
      <c r="O10" s="321" t="s">
        <v>124</v>
      </c>
      <c r="P10" s="321" t="s">
        <v>136</v>
      </c>
      <c r="Q10" s="328"/>
      <c r="R10" s="339"/>
      <c r="S10" s="321"/>
    </row>
    <row r="11" spans="1:21" ht="11.25" customHeight="1">
      <c r="A11" s="342" t="s">
        <v>24</v>
      </c>
      <c r="B11" s="343"/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  <c r="R11" s="59">
        <v>16</v>
      </c>
      <c r="S11" s="58">
        <v>17</v>
      </c>
      <c r="T11" s="60" t="s">
        <v>25</v>
      </c>
      <c r="U11" s="60" t="s">
        <v>26</v>
      </c>
    </row>
    <row r="12" spans="1:50" s="65" customFormat="1" ht="20.25" customHeight="1">
      <c r="A12" s="61"/>
      <c r="B12" s="61"/>
      <c r="C12" s="62">
        <f>C22-'[1]Về việc theo đơn Mau 02.THA1'!C570-'[1]Về việc chủ động Mau 01.THA'!C526</f>
        <v>2419</v>
      </c>
      <c r="D12" s="62">
        <f>D22-'[1]Về việc theo đơn Mau 02.THA1'!C571-'[1]Về việc chủ động Mau 01.THA'!C527</f>
        <v>0</v>
      </c>
      <c r="E12" s="62">
        <f>E22-'[1]Về việc theo đơn Mau 02.THA1'!C572-'[1]Về việc chủ động Mau 01.THA'!C528</f>
        <v>2419</v>
      </c>
      <c r="F12" s="62">
        <f>F22-'[1]Về việc theo đơn Mau 02.THA1'!C573-'[1]Về việc chủ động Mau 01.THA'!C529</f>
        <v>35</v>
      </c>
      <c r="G12" s="62">
        <f>G22-'[1]Về việc theo đơn Mau 02.THA1'!C574-'[1]Về việc chủ động Mau 01.THA'!C530</f>
        <v>1</v>
      </c>
      <c r="H12" s="62">
        <f>H22-'[1]Về việc theo đơn Mau 02.THA1'!C575-'[1]Về việc chủ động Mau 01.THA'!C531</f>
        <v>2384</v>
      </c>
      <c r="I12" s="62">
        <f>I22-'[1]Về việc theo đơn Mau 02.THA1'!C576-'[1]Về việc chủ động Mau 01.THA'!C532</f>
        <v>2420</v>
      </c>
      <c r="J12" s="62">
        <f>J22-'[1]Về việc theo đơn Mau 02.THA1'!C577-'[1]Về việc chủ động Mau 01.THA'!C533</f>
        <v>2316</v>
      </c>
      <c r="K12" s="62">
        <f>K22-'[1]Về việc theo đơn Mau 02.THA1'!C578-'[1]Về việc chủ động Mau 01.THA'!C534</f>
        <v>32</v>
      </c>
      <c r="L12" s="62">
        <f>L22-'[1]Về việc theo đơn Mau 02.THA1'!C579-'[1]Về việc chủ động Mau 01.THA'!C535</f>
        <v>80</v>
      </c>
      <c r="M12" s="62">
        <f>M22-'[1]Về việc theo đơn Mau 02.THA1'!C580-'[1]Về việc chủ động Mau 01.THA'!C536</f>
        <v>-3</v>
      </c>
      <c r="N12" s="62">
        <f>N22-'[1]Về việc theo đơn Mau 02.THA1'!C581-'[1]Về việc chủ động Mau 01.THA'!C537</f>
        <v>-2</v>
      </c>
      <c r="O12" s="62">
        <f>O22-'[1]Về việc theo đơn Mau 02.THA1'!C582-'[1]Về việc chủ động Mau 01.THA'!C538</f>
        <v>0</v>
      </c>
      <c r="P12" s="62">
        <f>P22-'[1]Về việc theo đơn Mau 02.THA1'!C583-'[1]Về việc chủ động Mau 01.THA'!C539</f>
        <v>-3</v>
      </c>
      <c r="Q12" s="62">
        <f>Q22-'[1]Về việc theo đơn Mau 02.THA1'!C584-'[1]Về việc chủ động Mau 01.THA'!C540</f>
        <v>-36</v>
      </c>
      <c r="R12" s="62"/>
      <c r="S12" s="62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s="65" customFormat="1" ht="15" customHeight="1">
      <c r="A13" s="61"/>
      <c r="B13" s="61" t="s">
        <v>137</v>
      </c>
      <c r="C13" s="66">
        <f>C23-C24-C25-C26-C27-C28-C29-C30</f>
        <v>0</v>
      </c>
      <c r="D13" s="66">
        <f aca="true" t="shared" si="0" ref="D13:R13">D23-D24-D25-D26-D27-D28-D29-D30</f>
        <v>0</v>
      </c>
      <c r="E13" s="66">
        <f t="shared" si="0"/>
        <v>0</v>
      </c>
      <c r="F13" s="66">
        <f t="shared" si="0"/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>
        <f t="shared" si="0"/>
        <v>0</v>
      </c>
      <c r="L13" s="66">
        <f t="shared" si="0"/>
        <v>0</v>
      </c>
      <c r="M13" s="66">
        <f t="shared" si="0"/>
        <v>0</v>
      </c>
      <c r="N13" s="66">
        <f t="shared" si="0"/>
        <v>0</v>
      </c>
      <c r="O13" s="66">
        <f t="shared" si="0"/>
        <v>0</v>
      </c>
      <c r="P13" s="66">
        <f t="shared" si="0"/>
        <v>0</v>
      </c>
      <c r="Q13" s="66">
        <f t="shared" si="0"/>
        <v>0</v>
      </c>
      <c r="R13" s="66">
        <f t="shared" si="0"/>
        <v>0</v>
      </c>
      <c r="S13" s="66"/>
      <c r="T13" s="6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s="65" customFormat="1" ht="15" customHeight="1">
      <c r="A14" s="61"/>
      <c r="B14" s="61" t="s">
        <v>138</v>
      </c>
      <c r="C14" s="66">
        <f>C32-C33-C34-C35-C36-C37-C38</f>
        <v>0</v>
      </c>
      <c r="D14" s="66">
        <f aca="true" t="shared" si="1" ref="D14:R14">D32-D33-D34-D35-D36-D37-D38</f>
        <v>0</v>
      </c>
      <c r="E14" s="66">
        <f t="shared" si="1"/>
        <v>0</v>
      </c>
      <c r="F14" s="66">
        <f t="shared" si="1"/>
        <v>0</v>
      </c>
      <c r="G14" s="66">
        <f t="shared" si="1"/>
        <v>0</v>
      </c>
      <c r="H14" s="66">
        <f t="shared" si="1"/>
        <v>0</v>
      </c>
      <c r="I14" s="66">
        <f t="shared" si="1"/>
        <v>0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0</v>
      </c>
      <c r="P14" s="66">
        <f t="shared" si="1"/>
        <v>0</v>
      </c>
      <c r="Q14" s="66">
        <f t="shared" si="1"/>
        <v>0</v>
      </c>
      <c r="R14" s="66">
        <f t="shared" si="1"/>
        <v>0</v>
      </c>
      <c r="S14" s="66"/>
      <c r="T14" s="6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s="65" customFormat="1" ht="15" customHeight="1">
      <c r="A15" s="61"/>
      <c r="B15" s="61" t="s">
        <v>139</v>
      </c>
      <c r="C15" s="66">
        <f>C39-C40-C41-C42-C43-C44</f>
        <v>0</v>
      </c>
      <c r="D15" s="66">
        <f aca="true" t="shared" si="2" ref="D15:R15">D39-D40-D41-D42-D43-D44</f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/>
      <c r="T15" s="6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s="65" customFormat="1" ht="15" customHeight="1">
      <c r="A16" s="61"/>
      <c r="B16" s="61" t="s">
        <v>140</v>
      </c>
      <c r="C16" s="66">
        <f>C50-C51-C52-C53-C54</f>
        <v>0</v>
      </c>
      <c r="D16" s="66">
        <f aca="true" t="shared" si="3" ref="D16:R16">D50-D51-D52-D53-D54</f>
        <v>0</v>
      </c>
      <c r="E16" s="66">
        <f t="shared" si="3"/>
        <v>0</v>
      </c>
      <c r="F16" s="66">
        <f t="shared" si="3"/>
        <v>0</v>
      </c>
      <c r="G16" s="66">
        <f t="shared" si="3"/>
        <v>0</v>
      </c>
      <c r="H16" s="66">
        <f t="shared" si="3"/>
        <v>0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6">
        <f t="shared" si="3"/>
        <v>0</v>
      </c>
      <c r="O16" s="66">
        <f t="shared" si="3"/>
        <v>0</v>
      </c>
      <c r="P16" s="66">
        <f t="shared" si="3"/>
        <v>0</v>
      </c>
      <c r="Q16" s="66">
        <f t="shared" si="3"/>
        <v>0</v>
      </c>
      <c r="R16" s="66">
        <f t="shared" si="3"/>
        <v>0</v>
      </c>
      <c r="S16" s="66"/>
      <c r="T16" s="6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</row>
    <row r="17" spans="1:50" s="65" customFormat="1" ht="15" customHeight="1">
      <c r="A17" s="61"/>
      <c r="B17" s="61" t="s">
        <v>141</v>
      </c>
      <c r="C17" s="66">
        <f>C45-C46-C47-C48-C49</f>
        <v>0</v>
      </c>
      <c r="D17" s="66">
        <f aca="true" t="shared" si="4" ref="D17:R17">D45-D46-D47-D48-D49</f>
        <v>0</v>
      </c>
      <c r="E17" s="66">
        <f t="shared" si="4"/>
        <v>0</v>
      </c>
      <c r="F17" s="66">
        <f t="shared" si="4"/>
        <v>0</v>
      </c>
      <c r="G17" s="66">
        <f t="shared" si="4"/>
        <v>0</v>
      </c>
      <c r="H17" s="66">
        <f t="shared" si="4"/>
        <v>0</v>
      </c>
      <c r="I17" s="66">
        <f t="shared" si="4"/>
        <v>0</v>
      </c>
      <c r="J17" s="66">
        <f t="shared" si="4"/>
        <v>0</v>
      </c>
      <c r="K17" s="66">
        <f t="shared" si="4"/>
        <v>0</v>
      </c>
      <c r="L17" s="66">
        <f t="shared" si="4"/>
        <v>0</v>
      </c>
      <c r="M17" s="66">
        <f t="shared" si="4"/>
        <v>0</v>
      </c>
      <c r="N17" s="66">
        <f t="shared" si="4"/>
        <v>0</v>
      </c>
      <c r="O17" s="66">
        <f t="shared" si="4"/>
        <v>0</v>
      </c>
      <c r="P17" s="66">
        <f t="shared" si="4"/>
        <v>0</v>
      </c>
      <c r="Q17" s="66">
        <f t="shared" si="4"/>
        <v>0</v>
      </c>
      <c r="R17" s="66">
        <f t="shared" si="4"/>
        <v>0</v>
      </c>
      <c r="S17" s="66"/>
      <c r="T17" s="6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s="65" customFormat="1" ht="15" customHeight="1">
      <c r="A18" s="61"/>
      <c r="B18" s="61" t="s">
        <v>142</v>
      </c>
      <c r="C18" s="66">
        <f>C55-C56-C57-C58-C59-C60</f>
        <v>0</v>
      </c>
      <c r="D18" s="66">
        <f aca="true" t="shared" si="5" ref="D18:R18">D55-D56-D57-D58-D59-D60</f>
        <v>0</v>
      </c>
      <c r="E18" s="66">
        <f t="shared" si="5"/>
        <v>0</v>
      </c>
      <c r="F18" s="66">
        <f t="shared" si="5"/>
        <v>0</v>
      </c>
      <c r="G18" s="66">
        <f t="shared" si="5"/>
        <v>0</v>
      </c>
      <c r="H18" s="66">
        <f t="shared" si="5"/>
        <v>0</v>
      </c>
      <c r="I18" s="66">
        <f t="shared" si="5"/>
        <v>0</v>
      </c>
      <c r="J18" s="66">
        <f t="shared" si="5"/>
        <v>0</v>
      </c>
      <c r="K18" s="66">
        <f t="shared" si="5"/>
        <v>0</v>
      </c>
      <c r="L18" s="66">
        <f t="shared" si="5"/>
        <v>0</v>
      </c>
      <c r="M18" s="66">
        <f t="shared" si="5"/>
        <v>0</v>
      </c>
      <c r="N18" s="66">
        <f t="shared" si="5"/>
        <v>0</v>
      </c>
      <c r="O18" s="66">
        <f t="shared" si="5"/>
        <v>0</v>
      </c>
      <c r="P18" s="66">
        <f t="shared" si="5"/>
        <v>0</v>
      </c>
      <c r="Q18" s="66">
        <f t="shared" si="5"/>
        <v>0</v>
      </c>
      <c r="R18" s="66">
        <f t="shared" si="5"/>
        <v>0</v>
      </c>
      <c r="S18" s="66"/>
      <c r="T18" s="63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</row>
    <row r="19" spans="1:50" s="65" customFormat="1" ht="15" customHeight="1">
      <c r="A19" s="61"/>
      <c r="B19" s="61" t="s">
        <v>143</v>
      </c>
      <c r="C19" s="66">
        <f>C61-C62-C63-C64-C65</f>
        <v>0</v>
      </c>
      <c r="D19" s="66">
        <f aca="true" t="shared" si="6" ref="D19:R19">D61-D62-D63-D64-D65</f>
        <v>0</v>
      </c>
      <c r="E19" s="66">
        <f t="shared" si="6"/>
        <v>0</v>
      </c>
      <c r="F19" s="66">
        <f t="shared" si="6"/>
        <v>0</v>
      </c>
      <c r="G19" s="66">
        <f t="shared" si="6"/>
        <v>0</v>
      </c>
      <c r="H19" s="66">
        <f t="shared" si="6"/>
        <v>0</v>
      </c>
      <c r="I19" s="66">
        <f t="shared" si="6"/>
        <v>0</v>
      </c>
      <c r="J19" s="66">
        <f t="shared" si="6"/>
        <v>0</v>
      </c>
      <c r="K19" s="66">
        <f t="shared" si="6"/>
        <v>0</v>
      </c>
      <c r="L19" s="66">
        <f t="shared" si="6"/>
        <v>0</v>
      </c>
      <c r="M19" s="66">
        <f t="shared" si="6"/>
        <v>0</v>
      </c>
      <c r="N19" s="66">
        <f t="shared" si="6"/>
        <v>0</v>
      </c>
      <c r="O19" s="66">
        <f t="shared" si="6"/>
        <v>0</v>
      </c>
      <c r="P19" s="66">
        <f t="shared" si="6"/>
        <v>0</v>
      </c>
      <c r="Q19" s="66">
        <f t="shared" si="6"/>
        <v>0</v>
      </c>
      <c r="R19" s="66">
        <f t="shared" si="6"/>
        <v>0</v>
      </c>
      <c r="S19" s="66"/>
      <c r="T19" s="6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 s="65" customFormat="1" ht="15" customHeight="1">
      <c r="A20" s="61"/>
      <c r="B20" s="61" t="s">
        <v>144</v>
      </c>
      <c r="C20" s="66">
        <f>C66-C67-C68-C69-C70</f>
        <v>0</v>
      </c>
      <c r="D20" s="66">
        <f aca="true" t="shared" si="7" ref="D20:R20">D66-D67-D68-D69-D70</f>
        <v>0</v>
      </c>
      <c r="E20" s="66">
        <f t="shared" si="7"/>
        <v>0</v>
      </c>
      <c r="F20" s="66">
        <f t="shared" si="7"/>
        <v>0</v>
      </c>
      <c r="G20" s="66">
        <f t="shared" si="7"/>
        <v>0</v>
      </c>
      <c r="H20" s="66">
        <f t="shared" si="7"/>
        <v>0</v>
      </c>
      <c r="I20" s="66">
        <f t="shared" si="7"/>
        <v>0</v>
      </c>
      <c r="J20" s="66">
        <f t="shared" si="7"/>
        <v>0</v>
      </c>
      <c r="K20" s="66">
        <f t="shared" si="7"/>
        <v>0</v>
      </c>
      <c r="L20" s="66">
        <f t="shared" si="7"/>
        <v>0</v>
      </c>
      <c r="M20" s="66">
        <f t="shared" si="7"/>
        <v>0</v>
      </c>
      <c r="N20" s="66">
        <f t="shared" si="7"/>
        <v>0</v>
      </c>
      <c r="O20" s="66">
        <f t="shared" si="7"/>
        <v>0</v>
      </c>
      <c r="P20" s="66">
        <f t="shared" si="7"/>
        <v>0</v>
      </c>
      <c r="Q20" s="66">
        <f t="shared" si="7"/>
        <v>0</v>
      </c>
      <c r="R20" s="66">
        <f t="shared" si="7"/>
        <v>0</v>
      </c>
      <c r="S20" s="66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</row>
    <row r="21" spans="1:50" s="65" customFormat="1" ht="15" customHeight="1" thickBot="1">
      <c r="A21" s="67"/>
      <c r="B21" s="67" t="s">
        <v>145</v>
      </c>
      <c r="C21" s="68">
        <f>C71-C72-C73-C74-C75</f>
        <v>0</v>
      </c>
      <c r="D21" s="68">
        <f aca="true" t="shared" si="8" ref="D21:R21">D71-D72-D73-D74-D75</f>
        <v>0</v>
      </c>
      <c r="E21" s="68">
        <f t="shared" si="8"/>
        <v>0</v>
      </c>
      <c r="F21" s="68">
        <f t="shared" si="8"/>
        <v>0</v>
      </c>
      <c r="G21" s="68">
        <f t="shared" si="8"/>
        <v>0</v>
      </c>
      <c r="H21" s="68">
        <f t="shared" si="8"/>
        <v>0</v>
      </c>
      <c r="I21" s="68">
        <f t="shared" si="8"/>
        <v>0</v>
      </c>
      <c r="J21" s="68">
        <f t="shared" si="8"/>
        <v>0</v>
      </c>
      <c r="K21" s="68">
        <f t="shared" si="8"/>
        <v>0</v>
      </c>
      <c r="L21" s="68">
        <f t="shared" si="8"/>
        <v>0</v>
      </c>
      <c r="M21" s="68">
        <f t="shared" si="8"/>
        <v>0</v>
      </c>
      <c r="N21" s="68">
        <f t="shared" si="8"/>
        <v>0</v>
      </c>
      <c r="O21" s="68">
        <f t="shared" si="8"/>
        <v>0</v>
      </c>
      <c r="P21" s="68">
        <f t="shared" si="8"/>
        <v>0</v>
      </c>
      <c r="Q21" s="68">
        <f t="shared" si="8"/>
        <v>0</v>
      </c>
      <c r="R21" s="68">
        <f t="shared" si="8"/>
        <v>0</v>
      </c>
      <c r="S21" s="68"/>
      <c r="T21" s="63"/>
      <c r="U21" s="64"/>
      <c r="V21" s="64"/>
      <c r="W21" s="64"/>
      <c r="X21" s="64"/>
      <c r="Y21" s="64"/>
      <c r="Z21" s="64"/>
      <c r="AA21" s="64">
        <f>Q22+P22+O22+N22+M22+L22</f>
        <v>2496</v>
      </c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28" s="72" customFormat="1" ht="22.5" customHeight="1">
      <c r="A22" s="322" t="s">
        <v>27</v>
      </c>
      <c r="B22" s="323"/>
      <c r="C22" s="50">
        <v>6458</v>
      </c>
      <c r="D22" s="50">
        <v>2191</v>
      </c>
      <c r="E22" s="50">
        <v>4267</v>
      </c>
      <c r="F22" s="50">
        <v>67</v>
      </c>
      <c r="G22" s="50">
        <v>3</v>
      </c>
      <c r="H22" s="50">
        <v>6391</v>
      </c>
      <c r="I22" s="50">
        <v>5131</v>
      </c>
      <c r="J22" s="50">
        <v>3841</v>
      </c>
      <c r="K22" s="50">
        <v>54</v>
      </c>
      <c r="L22" s="50">
        <v>1193</v>
      </c>
      <c r="M22" s="50">
        <v>38</v>
      </c>
      <c r="N22" s="50">
        <v>0</v>
      </c>
      <c r="O22" s="50">
        <v>0</v>
      </c>
      <c r="P22" s="50">
        <v>5</v>
      </c>
      <c r="Q22" s="50">
        <v>1260</v>
      </c>
      <c r="R22" s="51">
        <v>2496</v>
      </c>
      <c r="S22" s="69">
        <f>(J22+K22)/I22*100</f>
        <v>75.91112843500292</v>
      </c>
      <c r="T22" s="70">
        <f>C22-'[1]Về việc theo đơn Mau 02.THA1'!C570-'[1]Về việc chủ động Mau 01.THA'!C526</f>
        <v>2419</v>
      </c>
      <c r="U22" s="70">
        <f>F22+G22-'[1]Về việc theo đơn Mau 02.THA1'!C573-'[1]Về việc theo đơn Mau 02.THA1'!C574-'[1]Về việc chủ động Mau 01.THA'!C529-'[1]Về việc chủ động Mau 01.THA'!C530</f>
        <v>36</v>
      </c>
      <c r="V22" s="70"/>
      <c r="W22" s="70">
        <f>C22-F22-H22+D22+E22-F22-I22-Q22</f>
        <v>0</v>
      </c>
      <c r="X22" s="71">
        <f>H22-I22-Q22+I22-J22-K22-L22-M22-N22-O22-P22</f>
        <v>0</v>
      </c>
      <c r="Y22" s="71">
        <f>R22-Q22-P22-O22-N22-M22-L22</f>
        <v>0</v>
      </c>
      <c r="Z22" s="71"/>
      <c r="AA22" s="71">
        <f>J22+K22+L22+M22+N22+O22+P22</f>
        <v>5131</v>
      </c>
      <c r="AB22" s="60"/>
    </row>
    <row r="23" spans="1:27" s="72" customFormat="1" ht="22.5" customHeight="1" thickBot="1">
      <c r="A23" s="73" t="s">
        <v>28</v>
      </c>
      <c r="B23" s="74" t="s">
        <v>29</v>
      </c>
      <c r="C23" s="52">
        <v>290</v>
      </c>
      <c r="D23" s="52">
        <v>97</v>
      </c>
      <c r="E23" s="52">
        <v>193</v>
      </c>
      <c r="F23" s="52">
        <v>17</v>
      </c>
      <c r="G23" s="52">
        <v>0</v>
      </c>
      <c r="H23" s="52">
        <v>273</v>
      </c>
      <c r="I23" s="52">
        <v>229</v>
      </c>
      <c r="J23" s="52">
        <v>137</v>
      </c>
      <c r="K23" s="52">
        <v>3</v>
      </c>
      <c r="L23" s="52">
        <v>86</v>
      </c>
      <c r="M23" s="52">
        <v>2</v>
      </c>
      <c r="N23" s="52">
        <v>0</v>
      </c>
      <c r="O23" s="52">
        <v>0</v>
      </c>
      <c r="P23" s="52">
        <v>1</v>
      </c>
      <c r="Q23" s="52">
        <v>44</v>
      </c>
      <c r="R23" s="52">
        <v>133</v>
      </c>
      <c r="S23" s="75">
        <f aca="true" t="shared" si="9" ref="S23:S75">(J23+K23)/I23*100</f>
        <v>61.135371179039296</v>
      </c>
      <c r="T23" s="70">
        <f>C23-'[1]Về việc theo đơn Mau 02.THA1'!C12-'[1]Về việc chủ động Mau 01.THA'!C12</f>
        <v>112</v>
      </c>
      <c r="U23" s="70">
        <f>F23+G23-'[1]Về việc theo đơn Mau 02.THA1'!C15-'[1]Về việc theo đơn Mau 02.THA1'!C16-'[1]Về việc chủ động Mau 01.THA'!C15-'[1]Về việc chủ động Mau 01.THA'!C16</f>
        <v>7</v>
      </c>
      <c r="V23" s="70">
        <v>117</v>
      </c>
      <c r="W23" s="70">
        <f aca="true" t="shared" si="10" ref="W23:W75">C23-F23-H23+D23+E23-F23-I23-Q23</f>
        <v>0</v>
      </c>
      <c r="X23" s="71">
        <f aca="true" t="shared" si="11" ref="X23:X75">H23-I23-Q23+I23-J23-K23-L23-M23-N23-O23-P23</f>
        <v>0</v>
      </c>
      <c r="Y23" s="71">
        <f aca="true" t="shared" si="12" ref="Y23:Y75">R23-Q23-P23-O23-N23-M23-L23</f>
        <v>0</v>
      </c>
      <c r="Z23" s="71"/>
      <c r="AA23" s="71">
        <f>D22+E22</f>
        <v>6458</v>
      </c>
    </row>
    <row r="24" spans="1:27" s="72" customFormat="1" ht="19.5" customHeight="1">
      <c r="A24" s="76">
        <v>1</v>
      </c>
      <c r="B24" s="77" t="s">
        <v>30</v>
      </c>
      <c r="C24" s="78">
        <v>81</v>
      </c>
      <c r="D24" s="79">
        <v>23</v>
      </c>
      <c r="E24" s="80">
        <v>58</v>
      </c>
      <c r="F24" s="81">
        <v>7</v>
      </c>
      <c r="G24" s="81">
        <v>0</v>
      </c>
      <c r="H24" s="78">
        <v>74</v>
      </c>
      <c r="I24" s="78">
        <v>64</v>
      </c>
      <c r="J24" s="81">
        <v>32</v>
      </c>
      <c r="K24" s="81">
        <v>2</v>
      </c>
      <c r="L24" s="81">
        <v>30</v>
      </c>
      <c r="M24" s="81">
        <v>0</v>
      </c>
      <c r="N24" s="81">
        <v>0</v>
      </c>
      <c r="O24" s="81">
        <v>0</v>
      </c>
      <c r="P24" s="81">
        <v>0</v>
      </c>
      <c r="Q24" s="81">
        <v>10</v>
      </c>
      <c r="R24" s="82">
        <v>40</v>
      </c>
      <c r="S24" s="83">
        <f t="shared" si="9"/>
        <v>53.125</v>
      </c>
      <c r="T24" s="70"/>
      <c r="U24" s="70"/>
      <c r="V24" s="70"/>
      <c r="W24" s="70">
        <f t="shared" si="10"/>
        <v>0</v>
      </c>
      <c r="X24" s="71">
        <f t="shared" si="11"/>
        <v>0</v>
      </c>
      <c r="Y24" s="71">
        <f t="shared" si="12"/>
        <v>0</v>
      </c>
      <c r="Z24" s="71"/>
      <c r="AA24" s="71">
        <f>AA23-F22</f>
        <v>6391</v>
      </c>
    </row>
    <row r="25" spans="1:27" s="72" customFormat="1" ht="19.5" customHeight="1">
      <c r="A25" s="84">
        <v>2</v>
      </c>
      <c r="B25" s="85" t="s">
        <v>129</v>
      </c>
      <c r="C25" s="78" t="s">
        <v>157</v>
      </c>
      <c r="D25" s="86" t="s">
        <v>158</v>
      </c>
      <c r="E25" s="87" t="s">
        <v>159</v>
      </c>
      <c r="F25" s="88" t="s">
        <v>160</v>
      </c>
      <c r="G25" s="88">
        <v>0</v>
      </c>
      <c r="H25" s="89" t="s">
        <v>161</v>
      </c>
      <c r="I25" s="89" t="s">
        <v>162</v>
      </c>
      <c r="J25" s="88" t="s">
        <v>163</v>
      </c>
      <c r="K25" s="88">
        <v>0</v>
      </c>
      <c r="L25" s="88" t="s">
        <v>164</v>
      </c>
      <c r="M25" s="88" t="s">
        <v>165</v>
      </c>
      <c r="N25" s="88">
        <v>0</v>
      </c>
      <c r="O25" s="88">
        <v>0</v>
      </c>
      <c r="P25" s="88">
        <v>0</v>
      </c>
      <c r="Q25" s="88" t="s">
        <v>166</v>
      </c>
      <c r="R25" s="90" t="s">
        <v>167</v>
      </c>
      <c r="S25" s="91">
        <f t="shared" si="9"/>
        <v>76.63551401869158</v>
      </c>
      <c r="T25" s="70"/>
      <c r="U25" s="70"/>
      <c r="V25" s="70"/>
      <c r="W25" s="70">
        <f t="shared" si="10"/>
        <v>0</v>
      </c>
      <c r="X25" s="71">
        <f t="shared" si="11"/>
        <v>0</v>
      </c>
      <c r="Y25" s="71">
        <f t="shared" si="12"/>
        <v>0</v>
      </c>
      <c r="Z25" s="71"/>
      <c r="AA25" s="71"/>
    </row>
    <row r="26" spans="1:27" s="72" customFormat="1" ht="19.5" customHeight="1">
      <c r="A26" s="84">
        <v>3</v>
      </c>
      <c r="B26" s="85" t="s">
        <v>31</v>
      </c>
      <c r="C26" s="78">
        <v>6</v>
      </c>
      <c r="D26" s="86">
        <v>6</v>
      </c>
      <c r="E26" s="87">
        <v>0</v>
      </c>
      <c r="F26" s="88">
        <v>0</v>
      </c>
      <c r="G26" s="88">
        <v>0</v>
      </c>
      <c r="H26" s="89">
        <v>6</v>
      </c>
      <c r="I26" s="89">
        <v>5</v>
      </c>
      <c r="J26" s="88">
        <v>1</v>
      </c>
      <c r="K26" s="88">
        <v>1</v>
      </c>
      <c r="L26" s="88">
        <v>3</v>
      </c>
      <c r="M26" s="88">
        <v>0</v>
      </c>
      <c r="N26" s="88">
        <v>0</v>
      </c>
      <c r="O26" s="88">
        <v>0</v>
      </c>
      <c r="P26" s="88">
        <v>0</v>
      </c>
      <c r="Q26" s="88">
        <v>1</v>
      </c>
      <c r="R26" s="90">
        <v>4</v>
      </c>
      <c r="S26" s="91">
        <f t="shared" si="9"/>
        <v>40</v>
      </c>
      <c r="T26" s="70"/>
      <c r="U26" s="70"/>
      <c r="V26" s="70"/>
      <c r="W26" s="70">
        <f t="shared" si="10"/>
        <v>0</v>
      </c>
      <c r="X26" s="71">
        <f t="shared" si="11"/>
        <v>0</v>
      </c>
      <c r="Y26" s="71">
        <f t="shared" si="12"/>
        <v>0</v>
      </c>
      <c r="Z26" s="71"/>
      <c r="AA26" s="71"/>
    </row>
    <row r="27" spans="1:27" s="72" customFormat="1" ht="19.5" customHeight="1">
      <c r="A27" s="84">
        <v>4</v>
      </c>
      <c r="B27" s="85" t="s">
        <v>32</v>
      </c>
      <c r="C27" s="78">
        <v>9</v>
      </c>
      <c r="D27" s="86">
        <v>7</v>
      </c>
      <c r="E27" s="87">
        <v>2</v>
      </c>
      <c r="F27" s="88">
        <v>1</v>
      </c>
      <c r="G27" s="88">
        <v>0</v>
      </c>
      <c r="H27" s="89">
        <v>8</v>
      </c>
      <c r="I27" s="89">
        <v>7</v>
      </c>
      <c r="J27" s="88">
        <v>1</v>
      </c>
      <c r="K27" s="88">
        <v>0</v>
      </c>
      <c r="L27" s="88">
        <v>6</v>
      </c>
      <c r="M27" s="88">
        <v>0</v>
      </c>
      <c r="N27" s="88">
        <v>0</v>
      </c>
      <c r="O27" s="88">
        <v>0</v>
      </c>
      <c r="P27" s="88">
        <v>0</v>
      </c>
      <c r="Q27" s="88">
        <v>1</v>
      </c>
      <c r="R27" s="90">
        <v>7</v>
      </c>
      <c r="S27" s="91">
        <f t="shared" si="9"/>
        <v>14.285714285714285</v>
      </c>
      <c r="T27" s="70"/>
      <c r="U27" s="70"/>
      <c r="V27" s="70"/>
      <c r="W27" s="70">
        <f t="shared" si="10"/>
        <v>0</v>
      </c>
      <c r="X27" s="71">
        <f t="shared" si="11"/>
        <v>0</v>
      </c>
      <c r="Y27" s="71">
        <f t="shared" si="12"/>
        <v>0</v>
      </c>
      <c r="Z27" s="71"/>
      <c r="AA27" s="71"/>
    </row>
    <row r="28" spans="1:27" s="72" customFormat="1" ht="19.5" customHeight="1">
      <c r="A28" s="84">
        <v>5</v>
      </c>
      <c r="B28" s="85" t="s">
        <v>33</v>
      </c>
      <c r="C28" s="78">
        <v>65</v>
      </c>
      <c r="D28" s="86">
        <v>38</v>
      </c>
      <c r="E28" s="87">
        <v>27</v>
      </c>
      <c r="F28" s="88">
        <v>2</v>
      </c>
      <c r="G28" s="88">
        <v>0</v>
      </c>
      <c r="H28" s="89">
        <v>63</v>
      </c>
      <c r="I28" s="89">
        <v>45</v>
      </c>
      <c r="J28" s="88">
        <v>20</v>
      </c>
      <c r="K28" s="88">
        <v>0</v>
      </c>
      <c r="L28" s="88">
        <v>24</v>
      </c>
      <c r="M28" s="88">
        <v>0</v>
      </c>
      <c r="N28" s="88">
        <v>0</v>
      </c>
      <c r="O28" s="88">
        <v>0</v>
      </c>
      <c r="P28" s="88">
        <v>1</v>
      </c>
      <c r="Q28" s="88">
        <v>18</v>
      </c>
      <c r="R28" s="90">
        <v>43</v>
      </c>
      <c r="S28" s="91">
        <f t="shared" si="9"/>
        <v>44.44444444444444</v>
      </c>
      <c r="T28" s="70"/>
      <c r="U28" s="70"/>
      <c r="V28" s="70"/>
      <c r="W28" s="70">
        <f t="shared" si="10"/>
        <v>0</v>
      </c>
      <c r="X28" s="71">
        <f t="shared" si="11"/>
        <v>0</v>
      </c>
      <c r="Y28" s="71">
        <f t="shared" si="12"/>
        <v>0</v>
      </c>
      <c r="Z28" s="71"/>
      <c r="AA28" s="71"/>
    </row>
    <row r="29" spans="1:27" s="72" customFormat="1" ht="19.5" customHeight="1">
      <c r="A29" s="92">
        <v>6</v>
      </c>
      <c r="B29" s="98" t="s">
        <v>34</v>
      </c>
      <c r="C29" s="78">
        <v>1</v>
      </c>
      <c r="D29" s="78">
        <v>1</v>
      </c>
      <c r="E29" s="93">
        <v>0</v>
      </c>
      <c r="F29" s="94">
        <v>0</v>
      </c>
      <c r="G29" s="94">
        <v>0</v>
      </c>
      <c r="H29" s="95">
        <v>1</v>
      </c>
      <c r="I29" s="94">
        <v>1</v>
      </c>
      <c r="J29" s="94">
        <v>1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6">
        <v>0</v>
      </c>
      <c r="S29" s="91">
        <f t="shared" si="9"/>
        <v>100</v>
      </c>
      <c r="T29" s="70"/>
      <c r="U29" s="70"/>
      <c r="V29" s="70"/>
      <c r="W29" s="70">
        <f t="shared" si="10"/>
        <v>0</v>
      </c>
      <c r="X29" s="71">
        <f t="shared" si="11"/>
        <v>0</v>
      </c>
      <c r="Y29" s="71">
        <f t="shared" si="12"/>
        <v>0</v>
      </c>
      <c r="Z29" s="71"/>
      <c r="AA29" s="71"/>
    </row>
    <row r="30" spans="1:27" s="72" customFormat="1" ht="19.5" customHeight="1">
      <c r="A30" s="97"/>
      <c r="B30" s="98"/>
      <c r="C30" s="78"/>
      <c r="D30" s="78"/>
      <c r="E30" s="93"/>
      <c r="F30" s="94"/>
      <c r="G30" s="94"/>
      <c r="H30" s="95"/>
      <c r="I30" s="99"/>
      <c r="J30" s="99"/>
      <c r="K30" s="99"/>
      <c r="L30" s="99"/>
      <c r="M30" s="99"/>
      <c r="N30" s="99"/>
      <c r="O30" s="99"/>
      <c r="P30" s="99"/>
      <c r="Q30" s="99"/>
      <c r="R30" s="96"/>
      <c r="S30" s="91" t="e">
        <f t="shared" si="9"/>
        <v>#DIV/0!</v>
      </c>
      <c r="T30" s="70"/>
      <c r="U30" s="70"/>
      <c r="V30" s="70"/>
      <c r="W30" s="70">
        <f t="shared" si="10"/>
        <v>0</v>
      </c>
      <c r="X30" s="71">
        <f t="shared" si="11"/>
        <v>0</v>
      </c>
      <c r="Y30" s="71">
        <f t="shared" si="12"/>
        <v>0</v>
      </c>
      <c r="Z30" s="71"/>
      <c r="AA30" s="71"/>
    </row>
    <row r="31" spans="1:27" s="5" customFormat="1" ht="19.5" customHeight="1">
      <c r="A31" s="100" t="s">
        <v>36</v>
      </c>
      <c r="B31" s="101" t="s">
        <v>37</v>
      </c>
      <c r="C31" s="91">
        <v>6168</v>
      </c>
      <c r="D31" s="91">
        <v>2094</v>
      </c>
      <c r="E31" s="91">
        <v>4074</v>
      </c>
      <c r="F31" s="91">
        <v>50</v>
      </c>
      <c r="G31" s="91">
        <v>3</v>
      </c>
      <c r="H31" s="91">
        <v>6118</v>
      </c>
      <c r="I31" s="91">
        <v>4902</v>
      </c>
      <c r="J31" s="91">
        <v>3704</v>
      </c>
      <c r="K31" s="91">
        <v>51</v>
      </c>
      <c r="L31" s="91">
        <v>1107</v>
      </c>
      <c r="M31" s="91">
        <v>36</v>
      </c>
      <c r="N31" s="91">
        <v>0</v>
      </c>
      <c r="O31" s="91">
        <v>0</v>
      </c>
      <c r="P31" s="91">
        <v>4</v>
      </c>
      <c r="Q31" s="91">
        <v>1216</v>
      </c>
      <c r="R31" s="91">
        <v>2363</v>
      </c>
      <c r="S31" s="91">
        <f t="shared" si="9"/>
        <v>76.60138718890249</v>
      </c>
      <c r="T31" s="102"/>
      <c r="U31" s="102"/>
      <c r="V31" s="102"/>
      <c r="W31" s="70">
        <f t="shared" si="10"/>
        <v>0</v>
      </c>
      <c r="X31" s="71">
        <f t="shared" si="11"/>
        <v>0</v>
      </c>
      <c r="Y31" s="71">
        <f t="shared" si="12"/>
        <v>0</v>
      </c>
      <c r="Z31" s="103"/>
      <c r="AA31" s="103"/>
    </row>
    <row r="32" spans="1:27" s="5" customFormat="1" ht="19.5" customHeight="1">
      <c r="A32" s="100">
        <v>1</v>
      </c>
      <c r="B32" s="101" t="s">
        <v>38</v>
      </c>
      <c r="C32" s="91">
        <v>1381</v>
      </c>
      <c r="D32" s="91">
        <v>546</v>
      </c>
      <c r="E32" s="91">
        <v>835</v>
      </c>
      <c r="F32" s="91">
        <v>29</v>
      </c>
      <c r="G32" s="91">
        <v>0</v>
      </c>
      <c r="H32" s="91">
        <v>1352</v>
      </c>
      <c r="I32" s="91">
        <v>1008</v>
      </c>
      <c r="J32" s="91">
        <v>753</v>
      </c>
      <c r="K32" s="91">
        <v>6</v>
      </c>
      <c r="L32" s="91">
        <v>243</v>
      </c>
      <c r="M32" s="91">
        <v>3</v>
      </c>
      <c r="N32" s="91">
        <v>0</v>
      </c>
      <c r="O32" s="91">
        <v>0</v>
      </c>
      <c r="P32" s="91">
        <v>3</v>
      </c>
      <c r="Q32" s="91">
        <v>344</v>
      </c>
      <c r="R32" s="91">
        <v>593</v>
      </c>
      <c r="S32" s="104">
        <f t="shared" si="9"/>
        <v>75.29761904761905</v>
      </c>
      <c r="T32" s="102">
        <f>C32-'[1]Về việc theo đơn Mau 02.THA1'!C74-'[1]Về việc chủ động Mau 01.THA'!C70</f>
        <v>427</v>
      </c>
      <c r="U32" s="102">
        <f>F32+G32-'[1]Về việc theo đơn Mau 02.THA1'!C77-'[1]Về việc theo đơn Mau 02.THA1'!C78-'[1]Về việc chủ động Mau 01.THA'!C73-'[1]Về việc chủ động Mau 01.THA'!C74</f>
        <v>18</v>
      </c>
      <c r="V32" s="102">
        <v>524</v>
      </c>
      <c r="W32" s="70">
        <f t="shared" si="10"/>
        <v>0</v>
      </c>
      <c r="X32" s="71">
        <f t="shared" si="11"/>
        <v>0</v>
      </c>
      <c r="Y32" s="71">
        <f t="shared" si="12"/>
        <v>0</v>
      </c>
      <c r="Z32" s="103"/>
      <c r="AA32" s="103"/>
    </row>
    <row r="33" spans="1:27" s="72" customFormat="1" ht="19.5" customHeight="1">
      <c r="A33" s="76">
        <v>1</v>
      </c>
      <c r="B33" s="105" t="s">
        <v>39</v>
      </c>
      <c r="C33" s="78">
        <v>217</v>
      </c>
      <c r="D33" s="106">
        <v>0</v>
      </c>
      <c r="E33" s="80">
        <v>217</v>
      </c>
      <c r="F33" s="94">
        <v>26</v>
      </c>
      <c r="G33" s="81">
        <v>0</v>
      </c>
      <c r="H33" s="78">
        <v>191</v>
      </c>
      <c r="I33" s="78">
        <v>191</v>
      </c>
      <c r="J33" s="81">
        <v>170</v>
      </c>
      <c r="K33" s="81">
        <v>0</v>
      </c>
      <c r="L33" s="81">
        <v>21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90">
        <v>21</v>
      </c>
      <c r="S33" s="91">
        <f t="shared" si="9"/>
        <v>89.00523560209425</v>
      </c>
      <c r="T33" s="70"/>
      <c r="U33" s="70"/>
      <c r="V33" s="70"/>
      <c r="W33" s="70">
        <f t="shared" si="10"/>
        <v>0</v>
      </c>
      <c r="X33" s="71">
        <f t="shared" si="11"/>
        <v>0</v>
      </c>
      <c r="Y33" s="71">
        <f t="shared" si="12"/>
        <v>0</v>
      </c>
      <c r="Z33" s="71"/>
      <c r="AA33" s="71"/>
    </row>
    <row r="34" spans="1:27" s="72" customFormat="1" ht="19.5" customHeight="1">
      <c r="A34" s="84">
        <v>2</v>
      </c>
      <c r="B34" s="107" t="s">
        <v>131</v>
      </c>
      <c r="C34" s="78">
        <v>288</v>
      </c>
      <c r="D34" s="108">
        <v>144</v>
      </c>
      <c r="E34" s="80">
        <v>144</v>
      </c>
      <c r="F34" s="94">
        <v>0</v>
      </c>
      <c r="G34" s="88">
        <v>0</v>
      </c>
      <c r="H34" s="89">
        <v>288</v>
      </c>
      <c r="I34" s="89">
        <v>199</v>
      </c>
      <c r="J34" s="88">
        <v>127</v>
      </c>
      <c r="K34" s="88">
        <v>0</v>
      </c>
      <c r="L34" s="88">
        <v>72</v>
      </c>
      <c r="M34" s="88">
        <v>0</v>
      </c>
      <c r="N34" s="88">
        <v>0</v>
      </c>
      <c r="O34" s="88">
        <v>0</v>
      </c>
      <c r="P34" s="88">
        <v>0</v>
      </c>
      <c r="Q34" s="88">
        <v>89</v>
      </c>
      <c r="R34" s="90">
        <v>161</v>
      </c>
      <c r="S34" s="91">
        <f t="shared" si="9"/>
        <v>63.81909547738693</v>
      </c>
      <c r="T34" s="70"/>
      <c r="U34" s="70"/>
      <c r="V34" s="70"/>
      <c r="W34" s="70">
        <f t="shared" si="10"/>
        <v>0</v>
      </c>
      <c r="X34" s="71">
        <f t="shared" si="11"/>
        <v>0</v>
      </c>
      <c r="Y34" s="71">
        <f t="shared" si="12"/>
        <v>0</v>
      </c>
      <c r="Z34" s="71"/>
      <c r="AA34" s="71"/>
    </row>
    <row r="35" spans="1:27" s="72" customFormat="1" ht="19.5" customHeight="1">
      <c r="A35" s="76">
        <v>3</v>
      </c>
      <c r="B35" s="105" t="s">
        <v>41</v>
      </c>
      <c r="C35" s="78">
        <v>171</v>
      </c>
      <c r="D35" s="108">
        <v>69</v>
      </c>
      <c r="E35" s="80">
        <v>102</v>
      </c>
      <c r="F35" s="94">
        <v>0</v>
      </c>
      <c r="G35" s="88">
        <v>0</v>
      </c>
      <c r="H35" s="89">
        <v>171</v>
      </c>
      <c r="I35" s="89">
        <v>123</v>
      </c>
      <c r="J35" s="88">
        <v>102</v>
      </c>
      <c r="K35" s="88">
        <v>0</v>
      </c>
      <c r="L35" s="88">
        <v>17</v>
      </c>
      <c r="M35" s="88">
        <v>1</v>
      </c>
      <c r="N35" s="88">
        <v>0</v>
      </c>
      <c r="O35" s="88">
        <v>0</v>
      </c>
      <c r="P35" s="88">
        <v>3</v>
      </c>
      <c r="Q35" s="88">
        <v>48</v>
      </c>
      <c r="R35" s="90">
        <v>69</v>
      </c>
      <c r="S35" s="91">
        <f t="shared" si="9"/>
        <v>82.92682926829268</v>
      </c>
      <c r="T35" s="70"/>
      <c r="U35" s="70"/>
      <c r="V35" s="70"/>
      <c r="W35" s="70">
        <f t="shared" si="10"/>
        <v>0</v>
      </c>
      <c r="X35" s="71">
        <f t="shared" si="11"/>
        <v>0</v>
      </c>
      <c r="Y35" s="71">
        <f t="shared" si="12"/>
        <v>0</v>
      </c>
      <c r="Z35" s="71"/>
      <c r="AA35" s="71"/>
    </row>
    <row r="36" spans="1:27" s="72" customFormat="1" ht="19.5" customHeight="1">
      <c r="A36" s="84">
        <v>4</v>
      </c>
      <c r="B36" s="105" t="s">
        <v>42</v>
      </c>
      <c r="C36" s="78">
        <v>249</v>
      </c>
      <c r="D36" s="108">
        <v>134</v>
      </c>
      <c r="E36" s="80">
        <v>115</v>
      </c>
      <c r="F36" s="94">
        <v>2</v>
      </c>
      <c r="G36" s="88">
        <v>0</v>
      </c>
      <c r="H36" s="89">
        <v>247</v>
      </c>
      <c r="I36" s="89">
        <v>161</v>
      </c>
      <c r="J36" s="88">
        <v>119</v>
      </c>
      <c r="K36" s="88">
        <v>5</v>
      </c>
      <c r="L36" s="88">
        <v>35</v>
      </c>
      <c r="M36" s="88">
        <v>2</v>
      </c>
      <c r="N36" s="88">
        <v>0</v>
      </c>
      <c r="O36" s="88">
        <v>0</v>
      </c>
      <c r="P36" s="88">
        <v>0</v>
      </c>
      <c r="Q36" s="88">
        <v>86</v>
      </c>
      <c r="R36" s="90">
        <v>123</v>
      </c>
      <c r="S36" s="91">
        <f t="shared" si="9"/>
        <v>77.01863354037268</v>
      </c>
      <c r="T36" s="70"/>
      <c r="U36" s="70"/>
      <c r="V36" s="70"/>
      <c r="W36" s="70">
        <f t="shared" si="10"/>
        <v>0</v>
      </c>
      <c r="X36" s="71">
        <f t="shared" si="11"/>
        <v>0</v>
      </c>
      <c r="Y36" s="71">
        <f t="shared" si="12"/>
        <v>0</v>
      </c>
      <c r="Z36" s="71"/>
      <c r="AA36" s="71"/>
    </row>
    <row r="37" spans="1:27" s="72" customFormat="1" ht="19.5" customHeight="1">
      <c r="A37" s="76">
        <v>5</v>
      </c>
      <c r="B37" s="105" t="s">
        <v>43</v>
      </c>
      <c r="C37" s="78">
        <v>227</v>
      </c>
      <c r="D37" s="109">
        <v>107</v>
      </c>
      <c r="E37" s="80">
        <v>120</v>
      </c>
      <c r="F37" s="94">
        <v>0</v>
      </c>
      <c r="G37" s="110">
        <v>0</v>
      </c>
      <c r="H37" s="95">
        <v>227</v>
      </c>
      <c r="I37" s="95">
        <v>165</v>
      </c>
      <c r="J37" s="110">
        <v>119</v>
      </c>
      <c r="K37" s="110">
        <v>0</v>
      </c>
      <c r="L37" s="110">
        <v>46</v>
      </c>
      <c r="M37" s="110">
        <v>0</v>
      </c>
      <c r="N37" s="110">
        <v>0</v>
      </c>
      <c r="O37" s="110">
        <v>0</v>
      </c>
      <c r="P37" s="110">
        <v>0</v>
      </c>
      <c r="Q37" s="110">
        <v>62</v>
      </c>
      <c r="R37" s="90">
        <v>108</v>
      </c>
      <c r="S37" s="91">
        <f t="shared" si="9"/>
        <v>72.12121212121212</v>
      </c>
      <c r="T37" s="70"/>
      <c r="U37" s="70"/>
      <c r="V37" s="70"/>
      <c r="W37" s="70">
        <f t="shared" si="10"/>
        <v>0</v>
      </c>
      <c r="X37" s="71">
        <f t="shared" si="11"/>
        <v>0</v>
      </c>
      <c r="Y37" s="71">
        <f t="shared" si="12"/>
        <v>0</v>
      </c>
      <c r="Z37" s="71"/>
      <c r="AA37" s="71"/>
    </row>
    <row r="38" spans="1:27" s="72" customFormat="1" ht="19.5" customHeight="1">
      <c r="A38" s="84"/>
      <c r="B38" s="105" t="s">
        <v>44</v>
      </c>
      <c r="C38" s="78">
        <v>229</v>
      </c>
      <c r="D38" s="109">
        <v>92</v>
      </c>
      <c r="E38" s="80">
        <v>137</v>
      </c>
      <c r="F38" s="94">
        <v>1</v>
      </c>
      <c r="G38" s="110">
        <v>0</v>
      </c>
      <c r="H38" s="95">
        <v>228</v>
      </c>
      <c r="I38" s="95">
        <v>169</v>
      </c>
      <c r="J38" s="110">
        <v>116</v>
      </c>
      <c r="K38" s="110">
        <v>1</v>
      </c>
      <c r="L38" s="110">
        <v>52</v>
      </c>
      <c r="M38" s="110">
        <v>0</v>
      </c>
      <c r="N38" s="110">
        <v>0</v>
      </c>
      <c r="O38" s="110">
        <v>0</v>
      </c>
      <c r="P38" s="110">
        <v>0</v>
      </c>
      <c r="Q38" s="110">
        <v>59</v>
      </c>
      <c r="R38" s="90">
        <v>111</v>
      </c>
      <c r="S38" s="91">
        <f t="shared" si="9"/>
        <v>69.23076923076923</v>
      </c>
      <c r="T38" s="70"/>
      <c r="U38" s="70"/>
      <c r="V38" s="70"/>
      <c r="W38" s="70">
        <f t="shared" si="10"/>
        <v>0</v>
      </c>
      <c r="X38" s="71">
        <f t="shared" si="11"/>
        <v>0</v>
      </c>
      <c r="Y38" s="71">
        <f t="shared" si="12"/>
        <v>0</v>
      </c>
      <c r="Z38" s="71"/>
      <c r="AA38" s="71"/>
    </row>
    <row r="39" spans="1:27" s="116" customFormat="1" ht="19.5" customHeight="1">
      <c r="A39" s="111">
        <v>2</v>
      </c>
      <c r="B39" s="112" t="s">
        <v>45</v>
      </c>
      <c r="C39" s="113">
        <v>902</v>
      </c>
      <c r="D39" s="113">
        <v>272</v>
      </c>
      <c r="E39" s="113">
        <v>630</v>
      </c>
      <c r="F39" s="113">
        <v>2</v>
      </c>
      <c r="G39" s="113">
        <v>1</v>
      </c>
      <c r="H39" s="113">
        <v>900</v>
      </c>
      <c r="I39" s="113">
        <v>719</v>
      </c>
      <c r="J39" s="113">
        <v>511</v>
      </c>
      <c r="K39" s="113">
        <v>10</v>
      </c>
      <c r="L39" s="113">
        <v>168</v>
      </c>
      <c r="M39" s="113">
        <v>29</v>
      </c>
      <c r="N39" s="113">
        <v>0</v>
      </c>
      <c r="O39" s="113">
        <v>0</v>
      </c>
      <c r="P39" s="113">
        <v>1</v>
      </c>
      <c r="Q39" s="113">
        <v>181</v>
      </c>
      <c r="R39" s="113">
        <v>379</v>
      </c>
      <c r="S39" s="104">
        <f t="shared" si="9"/>
        <v>72.46175243393603</v>
      </c>
      <c r="T39" s="114">
        <f>C39-'[1]Về việc theo đơn Mau 02.THA1'!C136-'[1]Về việc chủ động Mau 01.THA'!C127</f>
        <v>361</v>
      </c>
      <c r="U39" s="114">
        <f>F39+G39-'[1]Về việc theo đơn Mau 02.THA1'!C139-'[1]Về việc theo đơn Mau 02.THA1'!C140-'[1]Về việc chủ động Mau 01.THA'!C130-'[1]Về việc chủ động Mau 01.THA'!C131</f>
        <v>2</v>
      </c>
      <c r="V39" s="114">
        <v>223</v>
      </c>
      <c r="W39" s="70">
        <f t="shared" si="10"/>
        <v>0</v>
      </c>
      <c r="X39" s="71">
        <f t="shared" si="11"/>
        <v>0</v>
      </c>
      <c r="Y39" s="71">
        <f t="shared" si="12"/>
        <v>0</v>
      </c>
      <c r="Z39" s="115"/>
      <c r="AA39" s="115"/>
    </row>
    <row r="40" spans="1:27" s="72" customFormat="1" ht="19.5" customHeight="1">
      <c r="A40" s="76">
        <v>1</v>
      </c>
      <c r="B40" s="117" t="s">
        <v>46</v>
      </c>
      <c r="C40" s="78">
        <v>135</v>
      </c>
      <c r="D40" s="106">
        <v>1</v>
      </c>
      <c r="E40" s="80">
        <v>134</v>
      </c>
      <c r="F40" s="81">
        <v>0</v>
      </c>
      <c r="G40" s="81">
        <v>0</v>
      </c>
      <c r="H40" s="78">
        <v>135</v>
      </c>
      <c r="I40" s="78">
        <v>134</v>
      </c>
      <c r="J40" s="81">
        <v>116</v>
      </c>
      <c r="K40" s="81">
        <v>0</v>
      </c>
      <c r="L40" s="81">
        <v>18</v>
      </c>
      <c r="M40" s="81">
        <v>0</v>
      </c>
      <c r="N40" s="81">
        <v>0</v>
      </c>
      <c r="O40" s="81">
        <v>0</v>
      </c>
      <c r="P40" s="81">
        <v>0</v>
      </c>
      <c r="Q40" s="81">
        <v>1</v>
      </c>
      <c r="R40" s="90">
        <v>19</v>
      </c>
      <c r="S40" s="91">
        <f t="shared" si="9"/>
        <v>86.56716417910447</v>
      </c>
      <c r="T40" s="70"/>
      <c r="U40" s="70"/>
      <c r="V40" s="70"/>
      <c r="W40" s="70">
        <f t="shared" si="10"/>
        <v>0</v>
      </c>
      <c r="X40" s="71">
        <f t="shared" si="11"/>
        <v>0</v>
      </c>
      <c r="Y40" s="71">
        <f t="shared" si="12"/>
        <v>0</v>
      </c>
      <c r="Z40" s="71"/>
      <c r="AA40" s="71"/>
    </row>
    <row r="41" spans="1:27" s="72" customFormat="1" ht="19.5" customHeight="1">
      <c r="A41" s="84">
        <v>2</v>
      </c>
      <c r="B41" s="118" t="s">
        <v>47</v>
      </c>
      <c r="C41" s="78">
        <v>209</v>
      </c>
      <c r="D41" s="108">
        <v>67</v>
      </c>
      <c r="E41" s="87">
        <v>142</v>
      </c>
      <c r="F41" s="88">
        <v>2</v>
      </c>
      <c r="G41" s="88">
        <v>1</v>
      </c>
      <c r="H41" s="89">
        <v>207</v>
      </c>
      <c r="I41" s="89">
        <v>161</v>
      </c>
      <c r="J41" s="88">
        <v>107</v>
      </c>
      <c r="K41" s="88">
        <v>1</v>
      </c>
      <c r="L41" s="88">
        <v>41</v>
      </c>
      <c r="M41" s="88">
        <v>12</v>
      </c>
      <c r="N41" s="88">
        <v>0</v>
      </c>
      <c r="O41" s="88">
        <v>0</v>
      </c>
      <c r="P41" s="88">
        <v>0</v>
      </c>
      <c r="Q41" s="88">
        <v>46</v>
      </c>
      <c r="R41" s="90">
        <v>99</v>
      </c>
      <c r="S41" s="91">
        <f t="shared" si="9"/>
        <v>67.08074534161491</v>
      </c>
      <c r="T41" s="70"/>
      <c r="U41" s="70"/>
      <c r="V41" s="70"/>
      <c r="W41" s="70">
        <f t="shared" si="10"/>
        <v>0</v>
      </c>
      <c r="X41" s="71">
        <f t="shared" si="11"/>
        <v>0</v>
      </c>
      <c r="Y41" s="71">
        <f t="shared" si="12"/>
        <v>0</v>
      </c>
      <c r="Z41" s="71"/>
      <c r="AA41" s="71"/>
    </row>
    <row r="42" spans="1:27" s="72" customFormat="1" ht="19.5" customHeight="1">
      <c r="A42" s="76">
        <v>3</v>
      </c>
      <c r="B42" s="118" t="s">
        <v>48</v>
      </c>
      <c r="C42" s="78">
        <v>229</v>
      </c>
      <c r="D42" s="108">
        <v>84</v>
      </c>
      <c r="E42" s="87">
        <v>145</v>
      </c>
      <c r="F42" s="88"/>
      <c r="G42" s="88">
        <v>0</v>
      </c>
      <c r="H42" s="89">
        <v>229</v>
      </c>
      <c r="I42" s="89">
        <v>183</v>
      </c>
      <c r="J42" s="88">
        <v>106</v>
      </c>
      <c r="K42" s="88">
        <v>3</v>
      </c>
      <c r="L42" s="88">
        <v>62</v>
      </c>
      <c r="M42" s="88">
        <v>12</v>
      </c>
      <c r="N42" s="88">
        <v>0</v>
      </c>
      <c r="O42" s="88">
        <v>0</v>
      </c>
      <c r="P42" s="88"/>
      <c r="Q42" s="88">
        <v>46</v>
      </c>
      <c r="R42" s="90">
        <v>120</v>
      </c>
      <c r="S42" s="91">
        <f t="shared" si="9"/>
        <v>59.56284153005464</v>
      </c>
      <c r="T42" s="70"/>
      <c r="U42" s="70"/>
      <c r="V42" s="70"/>
      <c r="W42" s="70">
        <f t="shared" si="10"/>
        <v>0</v>
      </c>
      <c r="X42" s="71">
        <f t="shared" si="11"/>
        <v>0</v>
      </c>
      <c r="Y42" s="71">
        <f t="shared" si="12"/>
        <v>0</v>
      </c>
      <c r="Z42" s="71"/>
      <c r="AA42" s="71"/>
    </row>
    <row r="43" spans="1:27" s="72" customFormat="1" ht="19.5" customHeight="1">
      <c r="A43" s="92">
        <v>4</v>
      </c>
      <c r="B43" s="119" t="s">
        <v>49</v>
      </c>
      <c r="C43" s="120">
        <v>180</v>
      </c>
      <c r="D43" s="109">
        <v>64</v>
      </c>
      <c r="E43" s="93">
        <v>116</v>
      </c>
      <c r="F43" s="110"/>
      <c r="G43" s="110"/>
      <c r="H43" s="95">
        <v>180</v>
      </c>
      <c r="I43" s="95">
        <v>134</v>
      </c>
      <c r="J43" s="110">
        <v>100</v>
      </c>
      <c r="K43" s="110">
        <v>3</v>
      </c>
      <c r="L43" s="110">
        <v>26</v>
      </c>
      <c r="M43" s="110">
        <v>4</v>
      </c>
      <c r="N43" s="110"/>
      <c r="O43" s="110"/>
      <c r="P43" s="110">
        <v>1</v>
      </c>
      <c r="Q43" s="110">
        <v>46</v>
      </c>
      <c r="R43" s="121">
        <v>77</v>
      </c>
      <c r="S43" s="122">
        <f t="shared" si="9"/>
        <v>76.86567164179104</v>
      </c>
      <c r="T43" s="70"/>
      <c r="U43" s="70"/>
      <c r="V43" s="70"/>
      <c r="W43" s="70">
        <f t="shared" si="10"/>
        <v>0</v>
      </c>
      <c r="X43" s="71">
        <f t="shared" si="11"/>
        <v>0</v>
      </c>
      <c r="Y43" s="71">
        <f t="shared" si="12"/>
        <v>0</v>
      </c>
      <c r="Z43" s="71"/>
      <c r="AA43" s="71"/>
    </row>
    <row r="44" spans="1:27" s="126" customFormat="1" ht="19.5" customHeight="1">
      <c r="A44" s="92">
        <v>5</v>
      </c>
      <c r="B44" s="119" t="s">
        <v>132</v>
      </c>
      <c r="C44" s="95">
        <v>149</v>
      </c>
      <c r="D44" s="109">
        <v>56</v>
      </c>
      <c r="E44" s="93">
        <v>93</v>
      </c>
      <c r="F44" s="110"/>
      <c r="G44" s="110">
        <v>0</v>
      </c>
      <c r="H44" s="95">
        <v>149</v>
      </c>
      <c r="I44" s="95">
        <v>107</v>
      </c>
      <c r="J44" s="110">
        <v>82</v>
      </c>
      <c r="K44" s="110">
        <v>3</v>
      </c>
      <c r="L44" s="110">
        <v>21</v>
      </c>
      <c r="M44" s="110">
        <v>1</v>
      </c>
      <c r="N44" s="110">
        <v>0</v>
      </c>
      <c r="O44" s="110">
        <v>0</v>
      </c>
      <c r="P44" s="110"/>
      <c r="Q44" s="110">
        <v>42</v>
      </c>
      <c r="R44" s="95">
        <v>64</v>
      </c>
      <c r="S44" s="123"/>
      <c r="T44" s="124"/>
      <c r="U44" s="124"/>
      <c r="V44" s="124"/>
      <c r="W44" s="124"/>
      <c r="X44" s="125"/>
      <c r="Y44" s="125"/>
      <c r="Z44" s="125"/>
      <c r="AA44" s="125"/>
    </row>
    <row r="45" spans="1:27" s="116" customFormat="1" ht="19.5" customHeight="1">
      <c r="A45" s="111">
        <v>3</v>
      </c>
      <c r="B45" s="112" t="s">
        <v>50</v>
      </c>
      <c r="C45" s="127">
        <v>648</v>
      </c>
      <c r="D45" s="127">
        <v>189</v>
      </c>
      <c r="E45" s="127">
        <v>459</v>
      </c>
      <c r="F45" s="128">
        <v>3</v>
      </c>
      <c r="G45" s="128">
        <v>0</v>
      </c>
      <c r="H45" s="128">
        <v>645</v>
      </c>
      <c r="I45" s="128">
        <v>539</v>
      </c>
      <c r="J45" s="128">
        <v>444</v>
      </c>
      <c r="K45" s="128">
        <v>1</v>
      </c>
      <c r="L45" s="128">
        <v>94</v>
      </c>
      <c r="M45" s="128">
        <v>0</v>
      </c>
      <c r="N45" s="128">
        <v>0</v>
      </c>
      <c r="O45" s="128">
        <v>0</v>
      </c>
      <c r="P45" s="128">
        <v>0</v>
      </c>
      <c r="Q45" s="128">
        <v>106</v>
      </c>
      <c r="R45" s="128">
        <v>200</v>
      </c>
      <c r="S45" s="104">
        <f t="shared" si="9"/>
        <v>82.56029684601113</v>
      </c>
      <c r="T45" s="114">
        <f>C45-'[1]Về việc theo đơn Mau 02.THA1'!C198-'[1]Về việc chủ động Mau 01.THA'!C184</f>
        <v>259</v>
      </c>
      <c r="U45" s="114">
        <f>F45+G45-'[1]Về việc theo đơn Mau 02.THA1'!C201-'[1]Về việc theo đơn Mau 02.THA1'!C202-'[1]Về việc chủ động Mau 01.THA'!C187-'[1]Về việc chủ động Mau 01.THA'!C188</f>
        <v>1</v>
      </c>
      <c r="V45" s="114">
        <v>159</v>
      </c>
      <c r="W45" s="70">
        <f t="shared" si="10"/>
        <v>0</v>
      </c>
      <c r="X45" s="71">
        <f t="shared" si="11"/>
        <v>0</v>
      </c>
      <c r="Y45" s="71">
        <f t="shared" si="12"/>
        <v>0</v>
      </c>
      <c r="Z45" s="115"/>
      <c r="AA45" s="115"/>
    </row>
    <row r="46" spans="1:27" s="72" customFormat="1" ht="19.5" customHeight="1">
      <c r="A46" s="76"/>
      <c r="B46" s="129" t="s">
        <v>62</v>
      </c>
      <c r="C46" s="130">
        <v>169</v>
      </c>
      <c r="D46" s="131">
        <v>49</v>
      </c>
      <c r="E46" s="130">
        <v>120</v>
      </c>
      <c r="F46" s="132">
        <v>1</v>
      </c>
      <c r="G46" s="132">
        <v>0</v>
      </c>
      <c r="H46" s="130">
        <v>168</v>
      </c>
      <c r="I46" s="130">
        <v>137</v>
      </c>
      <c r="J46" s="132">
        <v>109</v>
      </c>
      <c r="K46" s="132">
        <v>0</v>
      </c>
      <c r="L46" s="132">
        <v>28</v>
      </c>
      <c r="M46" s="132">
        <v>0</v>
      </c>
      <c r="N46" s="132">
        <v>0</v>
      </c>
      <c r="O46" s="132">
        <v>0</v>
      </c>
      <c r="P46" s="132">
        <v>0</v>
      </c>
      <c r="Q46" s="132">
        <v>31</v>
      </c>
      <c r="R46" s="130">
        <v>59</v>
      </c>
      <c r="S46" s="91"/>
      <c r="T46" s="70"/>
      <c r="U46" s="70"/>
      <c r="V46" s="70"/>
      <c r="W46" s="70">
        <f t="shared" si="10"/>
        <v>0</v>
      </c>
      <c r="X46" s="71">
        <f t="shared" si="11"/>
        <v>0</v>
      </c>
      <c r="Y46" s="71">
        <f t="shared" si="12"/>
        <v>0</v>
      </c>
      <c r="Z46" s="71"/>
      <c r="AA46" s="71"/>
    </row>
    <row r="47" spans="1:27" s="72" customFormat="1" ht="19.5" customHeight="1">
      <c r="A47" s="84" t="s">
        <v>52</v>
      </c>
      <c r="B47" s="133" t="s">
        <v>53</v>
      </c>
      <c r="C47" s="130">
        <v>72</v>
      </c>
      <c r="D47" s="131">
        <v>4</v>
      </c>
      <c r="E47" s="130">
        <v>68</v>
      </c>
      <c r="F47" s="132">
        <v>1</v>
      </c>
      <c r="G47" s="132">
        <v>0</v>
      </c>
      <c r="H47" s="130">
        <v>71</v>
      </c>
      <c r="I47" s="130">
        <v>71</v>
      </c>
      <c r="J47" s="132">
        <v>70</v>
      </c>
      <c r="K47" s="132">
        <v>0</v>
      </c>
      <c r="L47" s="132">
        <v>1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0">
        <v>1</v>
      </c>
      <c r="S47" s="91">
        <f t="shared" si="9"/>
        <v>98.59154929577466</v>
      </c>
      <c r="T47" s="70"/>
      <c r="U47" s="70"/>
      <c r="V47" s="70"/>
      <c r="W47" s="70">
        <f t="shared" si="10"/>
        <v>0</v>
      </c>
      <c r="X47" s="71">
        <f t="shared" si="11"/>
        <v>0</v>
      </c>
      <c r="Y47" s="71">
        <f t="shared" si="12"/>
        <v>0</v>
      </c>
      <c r="Z47" s="71"/>
      <c r="AA47" s="71"/>
    </row>
    <row r="48" spans="1:27" s="72" customFormat="1" ht="19.5" customHeight="1">
      <c r="A48" s="92" t="s">
        <v>54</v>
      </c>
      <c r="B48" s="118" t="s">
        <v>55</v>
      </c>
      <c r="C48" s="130">
        <v>228</v>
      </c>
      <c r="D48" s="131">
        <v>72</v>
      </c>
      <c r="E48" s="130">
        <v>156</v>
      </c>
      <c r="F48" s="132">
        <v>0</v>
      </c>
      <c r="G48" s="132">
        <v>0</v>
      </c>
      <c r="H48" s="130">
        <v>228</v>
      </c>
      <c r="I48" s="130">
        <v>194</v>
      </c>
      <c r="J48" s="132">
        <v>151</v>
      </c>
      <c r="K48" s="132">
        <v>0</v>
      </c>
      <c r="L48" s="132">
        <v>43</v>
      </c>
      <c r="M48" s="132">
        <v>0</v>
      </c>
      <c r="N48" s="132">
        <v>0</v>
      </c>
      <c r="O48" s="132">
        <v>0</v>
      </c>
      <c r="P48" s="132">
        <v>0</v>
      </c>
      <c r="Q48" s="132">
        <v>34</v>
      </c>
      <c r="R48" s="130">
        <v>77</v>
      </c>
      <c r="S48" s="91">
        <f t="shared" si="9"/>
        <v>77.83505154639175</v>
      </c>
      <c r="T48" s="70"/>
      <c r="U48" s="70"/>
      <c r="V48" s="70"/>
      <c r="W48" s="70">
        <f t="shared" si="10"/>
        <v>0</v>
      </c>
      <c r="X48" s="71">
        <f t="shared" si="11"/>
        <v>0</v>
      </c>
      <c r="Y48" s="71">
        <f t="shared" si="12"/>
        <v>0</v>
      </c>
      <c r="Z48" s="71"/>
      <c r="AA48" s="71"/>
    </row>
    <row r="49" spans="1:27" s="72" customFormat="1" ht="19.5" customHeight="1">
      <c r="A49" s="97" t="s">
        <v>56</v>
      </c>
      <c r="B49" s="118" t="s">
        <v>57</v>
      </c>
      <c r="C49" s="134">
        <v>179</v>
      </c>
      <c r="D49" s="135">
        <v>64</v>
      </c>
      <c r="E49" s="134">
        <v>115</v>
      </c>
      <c r="F49" s="132">
        <v>1</v>
      </c>
      <c r="G49" s="132">
        <v>0</v>
      </c>
      <c r="H49" s="130">
        <v>178</v>
      </c>
      <c r="I49" s="130">
        <v>137</v>
      </c>
      <c r="J49" s="132">
        <v>114</v>
      </c>
      <c r="K49" s="132">
        <v>1</v>
      </c>
      <c r="L49" s="132">
        <v>22</v>
      </c>
      <c r="M49" s="132">
        <v>0</v>
      </c>
      <c r="N49" s="132">
        <v>0</v>
      </c>
      <c r="O49" s="132">
        <v>0</v>
      </c>
      <c r="P49" s="132">
        <v>0</v>
      </c>
      <c r="Q49" s="132">
        <v>41</v>
      </c>
      <c r="R49" s="130">
        <v>63</v>
      </c>
      <c r="S49" s="91">
        <f t="shared" si="9"/>
        <v>83.94160583941606</v>
      </c>
      <c r="T49" s="70"/>
      <c r="U49" s="70"/>
      <c r="V49" s="70"/>
      <c r="W49" s="70">
        <f t="shared" si="10"/>
        <v>0</v>
      </c>
      <c r="X49" s="71">
        <f t="shared" si="11"/>
        <v>0</v>
      </c>
      <c r="Y49" s="71">
        <f t="shared" si="12"/>
        <v>0</v>
      </c>
      <c r="Z49" s="71"/>
      <c r="AA49" s="71"/>
    </row>
    <row r="50" spans="1:27" s="9" customFormat="1" ht="19.5" customHeight="1">
      <c r="A50" s="136">
        <v>4</v>
      </c>
      <c r="B50" s="137" t="s">
        <v>58</v>
      </c>
      <c r="C50" s="138">
        <v>789</v>
      </c>
      <c r="D50" s="139">
        <v>285</v>
      </c>
      <c r="E50" s="138">
        <v>504</v>
      </c>
      <c r="F50" s="138">
        <v>0</v>
      </c>
      <c r="G50" s="138">
        <v>2</v>
      </c>
      <c r="H50" s="138">
        <v>789</v>
      </c>
      <c r="I50" s="138">
        <v>647</v>
      </c>
      <c r="J50" s="138">
        <v>497</v>
      </c>
      <c r="K50" s="138">
        <v>13</v>
      </c>
      <c r="L50" s="138">
        <v>136</v>
      </c>
      <c r="M50" s="138">
        <v>1</v>
      </c>
      <c r="N50" s="138">
        <v>0</v>
      </c>
      <c r="O50" s="138"/>
      <c r="P50" s="138">
        <v>0</v>
      </c>
      <c r="Q50" s="138">
        <v>142</v>
      </c>
      <c r="R50" s="138">
        <v>279</v>
      </c>
      <c r="S50" s="104">
        <f t="shared" si="9"/>
        <v>78.82534775888718</v>
      </c>
      <c r="T50" s="1">
        <f>C50-'[1]Về việc theo đơn Mau 02.THA1'!C260-'[1]Về việc chủ động Mau 01.THA'!C241</f>
        <v>295</v>
      </c>
      <c r="U50" s="1">
        <f>F50+G50-'[1]Về việc theo đơn Mau 02.THA1'!C263-'[1]Về việc theo đơn Mau 02.THA1'!C264-'[1]Về việc chủ động Mau 01.THA'!C244-'[1]Về việc chủ động Mau 01.THA'!C245</f>
        <v>0</v>
      </c>
      <c r="V50" s="1">
        <v>232</v>
      </c>
      <c r="W50" s="70">
        <f t="shared" si="10"/>
        <v>0</v>
      </c>
      <c r="X50" s="71">
        <f t="shared" si="11"/>
        <v>0</v>
      </c>
      <c r="Y50" s="71">
        <f t="shared" si="12"/>
        <v>0</v>
      </c>
      <c r="Z50" s="8"/>
      <c r="AA50" s="8"/>
    </row>
    <row r="51" spans="1:27" s="72" customFormat="1" ht="19.5" customHeight="1">
      <c r="A51" s="76" t="s">
        <v>59</v>
      </c>
      <c r="B51" s="140" t="s">
        <v>60</v>
      </c>
      <c r="C51" s="78">
        <v>207</v>
      </c>
      <c r="D51" s="88">
        <v>25</v>
      </c>
      <c r="E51" s="80">
        <v>182</v>
      </c>
      <c r="F51" s="81"/>
      <c r="G51" s="81">
        <v>2</v>
      </c>
      <c r="H51" s="78">
        <v>207</v>
      </c>
      <c r="I51" s="78">
        <v>186</v>
      </c>
      <c r="J51" s="81">
        <v>179</v>
      </c>
      <c r="K51" s="81">
        <v>1</v>
      </c>
      <c r="L51" s="81">
        <v>6</v>
      </c>
      <c r="M51" s="81"/>
      <c r="N51" s="81"/>
      <c r="O51" s="81">
        <v>0</v>
      </c>
      <c r="P51" s="81">
        <v>0</v>
      </c>
      <c r="Q51" s="81">
        <v>21</v>
      </c>
      <c r="R51" s="90">
        <v>27</v>
      </c>
      <c r="S51" s="91">
        <f t="shared" si="9"/>
        <v>96.7741935483871</v>
      </c>
      <c r="T51" s="70"/>
      <c r="U51" s="70"/>
      <c r="V51" s="70"/>
      <c r="W51" s="70">
        <f t="shared" si="10"/>
        <v>0</v>
      </c>
      <c r="X51" s="71">
        <f t="shared" si="11"/>
        <v>0</v>
      </c>
      <c r="Y51" s="71">
        <f t="shared" si="12"/>
        <v>0</v>
      </c>
      <c r="Z51" s="71"/>
      <c r="AA51" s="71"/>
    </row>
    <row r="52" spans="1:27" s="72" customFormat="1" ht="19.5" customHeight="1">
      <c r="A52" s="84" t="s">
        <v>61</v>
      </c>
      <c r="B52" s="140" t="s">
        <v>133</v>
      </c>
      <c r="C52" s="78">
        <v>179</v>
      </c>
      <c r="D52" s="88">
        <v>83</v>
      </c>
      <c r="E52" s="87">
        <v>96</v>
      </c>
      <c r="F52" s="88"/>
      <c r="G52" s="88"/>
      <c r="H52" s="89">
        <v>179</v>
      </c>
      <c r="I52" s="89">
        <v>133</v>
      </c>
      <c r="J52" s="88">
        <v>86</v>
      </c>
      <c r="K52" s="88">
        <v>3</v>
      </c>
      <c r="L52" s="88">
        <v>44</v>
      </c>
      <c r="M52" s="88"/>
      <c r="N52" s="88">
        <v>0</v>
      </c>
      <c r="O52" s="88">
        <v>0</v>
      </c>
      <c r="P52" s="88">
        <v>0</v>
      </c>
      <c r="Q52" s="88">
        <v>46</v>
      </c>
      <c r="R52" s="90">
        <v>90</v>
      </c>
      <c r="S52" s="91">
        <f t="shared" si="9"/>
        <v>66.9172932330827</v>
      </c>
      <c r="T52" s="70"/>
      <c r="U52" s="70"/>
      <c r="V52" s="70"/>
      <c r="W52" s="70">
        <f t="shared" si="10"/>
        <v>0</v>
      </c>
      <c r="X52" s="71">
        <f t="shared" si="11"/>
        <v>0</v>
      </c>
      <c r="Y52" s="71">
        <f t="shared" si="12"/>
        <v>0</v>
      </c>
      <c r="Z52" s="71"/>
      <c r="AA52" s="71"/>
    </row>
    <row r="53" spans="1:27" s="72" customFormat="1" ht="19.5" customHeight="1">
      <c r="A53" s="84" t="s">
        <v>63</v>
      </c>
      <c r="B53" s="140" t="s">
        <v>40</v>
      </c>
      <c r="C53" s="78">
        <v>223</v>
      </c>
      <c r="D53" s="88">
        <v>118</v>
      </c>
      <c r="E53" s="87">
        <v>105</v>
      </c>
      <c r="F53" s="88"/>
      <c r="G53" s="88"/>
      <c r="H53" s="89">
        <v>223</v>
      </c>
      <c r="I53" s="89">
        <v>169</v>
      </c>
      <c r="J53" s="88">
        <v>108</v>
      </c>
      <c r="K53" s="88">
        <v>5</v>
      </c>
      <c r="L53" s="88">
        <v>55</v>
      </c>
      <c r="M53" s="88">
        <v>1</v>
      </c>
      <c r="N53" s="88">
        <v>0</v>
      </c>
      <c r="O53" s="88">
        <v>0</v>
      </c>
      <c r="P53" s="88">
        <v>0</v>
      </c>
      <c r="Q53" s="88">
        <v>54</v>
      </c>
      <c r="R53" s="90">
        <v>110</v>
      </c>
      <c r="S53" s="91">
        <f t="shared" si="9"/>
        <v>66.86390532544378</v>
      </c>
      <c r="T53" s="70"/>
      <c r="U53" s="70"/>
      <c r="V53" s="70"/>
      <c r="W53" s="70">
        <f t="shared" si="10"/>
        <v>0</v>
      </c>
      <c r="X53" s="71">
        <f t="shared" si="11"/>
        <v>0</v>
      </c>
      <c r="Y53" s="71">
        <f t="shared" si="12"/>
        <v>0</v>
      </c>
      <c r="Z53" s="71"/>
      <c r="AA53" s="71"/>
    </row>
    <row r="54" spans="1:27" s="72" customFormat="1" ht="19.5" customHeight="1">
      <c r="A54" s="141">
        <v>4.4</v>
      </c>
      <c r="B54" s="142" t="s">
        <v>134</v>
      </c>
      <c r="C54" s="78">
        <v>180</v>
      </c>
      <c r="D54" s="88">
        <v>59</v>
      </c>
      <c r="E54" s="87">
        <v>121</v>
      </c>
      <c r="F54" s="88"/>
      <c r="G54" s="88"/>
      <c r="H54" s="89">
        <v>180</v>
      </c>
      <c r="I54" s="89">
        <v>159</v>
      </c>
      <c r="J54" s="88">
        <v>124</v>
      </c>
      <c r="K54" s="88">
        <v>4</v>
      </c>
      <c r="L54" s="88">
        <v>31</v>
      </c>
      <c r="M54" s="88"/>
      <c r="N54" s="88">
        <v>0</v>
      </c>
      <c r="O54" s="88">
        <v>0</v>
      </c>
      <c r="P54" s="88">
        <v>0</v>
      </c>
      <c r="Q54" s="88">
        <v>21</v>
      </c>
      <c r="R54" s="90">
        <v>52</v>
      </c>
      <c r="S54" s="91"/>
      <c r="T54" s="70"/>
      <c r="U54" s="70"/>
      <c r="V54" s="70"/>
      <c r="W54" s="70">
        <f t="shared" si="10"/>
        <v>0</v>
      </c>
      <c r="X54" s="71">
        <f t="shared" si="11"/>
        <v>0</v>
      </c>
      <c r="Y54" s="71">
        <f t="shared" si="12"/>
        <v>0</v>
      </c>
      <c r="Z54" s="71"/>
      <c r="AA54" s="71"/>
    </row>
    <row r="55" spans="1:25" s="70" customFormat="1" ht="19.5" customHeight="1">
      <c r="A55" s="143">
        <v>5</v>
      </c>
      <c r="B55" s="144" t="s">
        <v>64</v>
      </c>
      <c r="C55" s="91">
        <v>822</v>
      </c>
      <c r="D55" s="104">
        <v>179</v>
      </c>
      <c r="E55" s="91">
        <v>643</v>
      </c>
      <c r="F55" s="91">
        <v>2</v>
      </c>
      <c r="G55" s="91">
        <v>0</v>
      </c>
      <c r="H55" s="91">
        <v>820</v>
      </c>
      <c r="I55" s="91">
        <v>680</v>
      </c>
      <c r="J55" s="91">
        <v>580</v>
      </c>
      <c r="K55" s="91">
        <v>13</v>
      </c>
      <c r="L55" s="91">
        <v>86</v>
      </c>
      <c r="M55" s="91">
        <v>1</v>
      </c>
      <c r="N55" s="91">
        <v>0</v>
      </c>
      <c r="O55" s="91">
        <v>0</v>
      </c>
      <c r="P55" s="91">
        <v>0</v>
      </c>
      <c r="Q55" s="91">
        <v>140</v>
      </c>
      <c r="R55" s="91">
        <v>227</v>
      </c>
      <c r="S55" s="104">
        <f t="shared" si="9"/>
        <v>87.20588235294117</v>
      </c>
      <c r="W55" s="70">
        <f t="shared" si="10"/>
        <v>0</v>
      </c>
      <c r="X55" s="70">
        <f t="shared" si="11"/>
        <v>0</v>
      </c>
      <c r="Y55" s="70">
        <f t="shared" si="12"/>
        <v>0</v>
      </c>
    </row>
    <row r="56" spans="1:25" s="102" customFormat="1" ht="19.5" customHeight="1">
      <c r="A56" s="145" t="s">
        <v>65</v>
      </c>
      <c r="B56" s="146" t="s">
        <v>66</v>
      </c>
      <c r="C56" s="78">
        <v>183</v>
      </c>
      <c r="D56" s="88">
        <v>0</v>
      </c>
      <c r="E56" s="80">
        <v>183</v>
      </c>
      <c r="F56" s="81">
        <v>0</v>
      </c>
      <c r="G56" s="81">
        <v>0</v>
      </c>
      <c r="H56" s="78">
        <v>183</v>
      </c>
      <c r="I56" s="78">
        <v>183</v>
      </c>
      <c r="J56" s="81">
        <v>178</v>
      </c>
      <c r="K56" s="81">
        <v>2</v>
      </c>
      <c r="L56" s="81">
        <v>3</v>
      </c>
      <c r="M56" s="81">
        <v>0</v>
      </c>
      <c r="N56" s="81">
        <v>0</v>
      </c>
      <c r="O56" s="81">
        <v>0</v>
      </c>
      <c r="P56" s="81">
        <v>0</v>
      </c>
      <c r="Q56" s="147">
        <v>0</v>
      </c>
      <c r="R56" s="90">
        <v>3</v>
      </c>
      <c r="S56" s="91">
        <f t="shared" si="9"/>
        <v>98.36065573770492</v>
      </c>
      <c r="T56" s="102">
        <f>C55-'[1]Về việc theo đơn Mau 02.THA1'!C322-'[1]Về việc chủ động Mau 01.THA'!C298</f>
        <v>335</v>
      </c>
      <c r="U56" s="102">
        <f>F55+G55-'[1]Về việc theo đơn Mau 02.THA1'!C325-'[1]Về việc theo đơn Mau 02.THA1'!C326-'[1]Về việc chủ động Mau 01.THA'!C301-'[1]Về việc chủ động Mau 01.THA'!C302</f>
        <v>1</v>
      </c>
      <c r="V56" s="102">
        <v>128</v>
      </c>
      <c r="W56" s="70">
        <f t="shared" si="10"/>
        <v>0</v>
      </c>
      <c r="X56" s="70">
        <f t="shared" si="11"/>
        <v>0</v>
      </c>
      <c r="Y56" s="70">
        <f t="shared" si="12"/>
        <v>0</v>
      </c>
    </row>
    <row r="57" spans="1:25" s="70" customFormat="1" ht="19.5" customHeight="1">
      <c r="A57" s="148" t="s">
        <v>67</v>
      </c>
      <c r="B57" s="149" t="s">
        <v>68</v>
      </c>
      <c r="C57" s="78">
        <v>288</v>
      </c>
      <c r="D57" s="88">
        <v>81</v>
      </c>
      <c r="E57" s="87">
        <v>207</v>
      </c>
      <c r="F57" s="88">
        <v>1</v>
      </c>
      <c r="G57" s="88">
        <v>0</v>
      </c>
      <c r="H57" s="89">
        <v>287</v>
      </c>
      <c r="I57" s="89">
        <v>224</v>
      </c>
      <c r="J57" s="88">
        <v>194</v>
      </c>
      <c r="K57" s="88">
        <v>2</v>
      </c>
      <c r="L57" s="88">
        <v>28</v>
      </c>
      <c r="M57" s="88">
        <v>0</v>
      </c>
      <c r="N57" s="88">
        <v>0</v>
      </c>
      <c r="O57" s="88">
        <v>0</v>
      </c>
      <c r="P57" s="88">
        <v>0</v>
      </c>
      <c r="Q57" s="150">
        <v>63</v>
      </c>
      <c r="R57" s="90">
        <v>91</v>
      </c>
      <c r="S57" s="91">
        <f t="shared" si="9"/>
        <v>87.5</v>
      </c>
      <c r="W57" s="70">
        <f t="shared" si="10"/>
        <v>0</v>
      </c>
      <c r="X57" s="70">
        <f t="shared" si="11"/>
        <v>0</v>
      </c>
      <c r="Y57" s="70">
        <f t="shared" si="12"/>
        <v>0</v>
      </c>
    </row>
    <row r="58" spans="1:25" s="70" customFormat="1" ht="19.5" customHeight="1">
      <c r="A58" s="148" t="s">
        <v>69</v>
      </c>
      <c r="B58" s="149" t="s">
        <v>70</v>
      </c>
      <c r="C58" s="78">
        <v>143</v>
      </c>
      <c r="D58" s="88">
        <v>43</v>
      </c>
      <c r="E58" s="87">
        <v>100</v>
      </c>
      <c r="F58" s="88">
        <v>1</v>
      </c>
      <c r="G58" s="88">
        <v>0</v>
      </c>
      <c r="H58" s="89">
        <v>142</v>
      </c>
      <c r="I58" s="89">
        <v>110</v>
      </c>
      <c r="J58" s="88">
        <v>88</v>
      </c>
      <c r="K58" s="88">
        <v>6</v>
      </c>
      <c r="L58" s="88">
        <v>15</v>
      </c>
      <c r="M58" s="88">
        <v>1</v>
      </c>
      <c r="N58" s="88">
        <v>0</v>
      </c>
      <c r="O58" s="88">
        <v>0</v>
      </c>
      <c r="P58" s="88">
        <v>0</v>
      </c>
      <c r="Q58" s="150">
        <v>32</v>
      </c>
      <c r="R58" s="90">
        <v>48</v>
      </c>
      <c r="S58" s="91">
        <f t="shared" si="9"/>
        <v>85.45454545454545</v>
      </c>
      <c r="W58" s="70">
        <f t="shared" si="10"/>
        <v>0</v>
      </c>
      <c r="X58" s="70">
        <f t="shared" si="11"/>
        <v>0</v>
      </c>
      <c r="Y58" s="70">
        <f t="shared" si="12"/>
        <v>0</v>
      </c>
    </row>
    <row r="59" spans="1:25" s="70" customFormat="1" ht="19.5" customHeight="1">
      <c r="A59" s="151" t="s">
        <v>71</v>
      </c>
      <c r="B59" s="149" t="s">
        <v>146</v>
      </c>
      <c r="C59" s="78">
        <v>208</v>
      </c>
      <c r="D59" s="88">
        <v>55</v>
      </c>
      <c r="E59" s="93">
        <v>153</v>
      </c>
      <c r="F59" s="110">
        <v>0</v>
      </c>
      <c r="G59" s="110">
        <v>0</v>
      </c>
      <c r="H59" s="95">
        <v>208</v>
      </c>
      <c r="I59" s="95">
        <v>163</v>
      </c>
      <c r="J59" s="110">
        <v>120</v>
      </c>
      <c r="K59" s="110">
        <v>3</v>
      </c>
      <c r="L59" s="110">
        <v>40</v>
      </c>
      <c r="M59" s="110">
        <v>0</v>
      </c>
      <c r="N59" s="110"/>
      <c r="O59" s="110"/>
      <c r="P59" s="110"/>
      <c r="Q59" s="152">
        <v>45</v>
      </c>
      <c r="R59" s="90">
        <v>85</v>
      </c>
      <c r="S59" s="91">
        <f t="shared" si="9"/>
        <v>75.4601226993865</v>
      </c>
      <c r="W59" s="70">
        <f t="shared" si="10"/>
        <v>0</v>
      </c>
      <c r="X59" s="70">
        <f t="shared" si="11"/>
        <v>0</v>
      </c>
      <c r="Y59" s="70">
        <f t="shared" si="12"/>
        <v>0</v>
      </c>
    </row>
    <row r="60" spans="1:25" s="70" customFormat="1" ht="19.5" customHeight="1">
      <c r="A60" s="151"/>
      <c r="B60" s="153"/>
      <c r="C60" s="78"/>
      <c r="D60" s="88"/>
      <c r="E60" s="93"/>
      <c r="F60" s="110"/>
      <c r="G60" s="110"/>
      <c r="H60" s="95"/>
      <c r="I60" s="95"/>
      <c r="J60" s="110"/>
      <c r="K60" s="110"/>
      <c r="L60" s="110"/>
      <c r="M60" s="110"/>
      <c r="N60" s="110"/>
      <c r="O60" s="110"/>
      <c r="P60" s="110"/>
      <c r="Q60" s="152"/>
      <c r="R60" s="90"/>
      <c r="S60" s="91"/>
      <c r="W60" s="70">
        <f t="shared" si="10"/>
        <v>0</v>
      </c>
      <c r="X60" s="70">
        <f t="shared" si="11"/>
        <v>0</v>
      </c>
      <c r="Y60" s="70">
        <f t="shared" si="12"/>
        <v>0</v>
      </c>
    </row>
    <row r="61" spans="1:27" s="116" customFormat="1" ht="19.5" customHeight="1">
      <c r="A61" s="111">
        <v>6</v>
      </c>
      <c r="B61" s="154" t="s">
        <v>73</v>
      </c>
      <c r="C61" s="113">
        <v>655</v>
      </c>
      <c r="D61" s="155">
        <v>230</v>
      </c>
      <c r="E61" s="113">
        <v>425</v>
      </c>
      <c r="F61" s="113">
        <v>10</v>
      </c>
      <c r="G61" s="113">
        <v>0</v>
      </c>
      <c r="H61" s="113">
        <v>645</v>
      </c>
      <c r="I61" s="113">
        <v>529</v>
      </c>
      <c r="J61" s="113">
        <v>391</v>
      </c>
      <c r="K61" s="113">
        <v>4</v>
      </c>
      <c r="L61" s="113">
        <v>134</v>
      </c>
      <c r="M61" s="113">
        <v>0</v>
      </c>
      <c r="N61" s="113">
        <v>0</v>
      </c>
      <c r="O61" s="113">
        <v>0</v>
      </c>
      <c r="P61" s="113">
        <v>0</v>
      </c>
      <c r="Q61" s="113">
        <v>116</v>
      </c>
      <c r="R61" s="113">
        <v>250</v>
      </c>
      <c r="S61" s="104">
        <f t="shared" si="9"/>
        <v>74.66918714555766</v>
      </c>
      <c r="T61" s="114">
        <f>C61-'[1]Về việc theo đơn Mau 02.THA1'!C384-'[1]Về việc chủ động Mau 01.THA'!C355</f>
        <v>276</v>
      </c>
      <c r="U61" s="114">
        <f>F61+G61-'[1]Về việc theo đơn Mau 02.THA1'!C387-'[1]Về việc theo đơn Mau 02.THA1'!C388-'[1]Về việc chủ động Mau 01.THA'!C358-'[1]Về việc chủ động Mau 01.THA'!C359</f>
        <v>5</v>
      </c>
      <c r="V61" s="114">
        <v>183</v>
      </c>
      <c r="W61" s="70">
        <f t="shared" si="10"/>
        <v>0</v>
      </c>
      <c r="X61" s="71">
        <f t="shared" si="11"/>
        <v>0</v>
      </c>
      <c r="Y61" s="71">
        <f t="shared" si="12"/>
        <v>0</v>
      </c>
      <c r="Z61" s="115"/>
      <c r="AA61" s="115"/>
    </row>
    <row r="62" spans="1:27" s="72" customFormat="1" ht="19.5" customHeight="1">
      <c r="A62" s="76" t="s">
        <v>74</v>
      </c>
      <c r="B62" s="156" t="s">
        <v>75</v>
      </c>
      <c r="C62" s="78">
        <v>99</v>
      </c>
      <c r="D62" s="157">
        <v>6</v>
      </c>
      <c r="E62" s="80">
        <v>93</v>
      </c>
      <c r="F62" s="81">
        <v>8</v>
      </c>
      <c r="G62" s="81">
        <v>0</v>
      </c>
      <c r="H62" s="78">
        <v>91</v>
      </c>
      <c r="I62" s="78">
        <v>88</v>
      </c>
      <c r="J62" s="81">
        <v>77</v>
      </c>
      <c r="K62" s="81">
        <v>0</v>
      </c>
      <c r="L62" s="81">
        <v>11</v>
      </c>
      <c r="M62" s="81">
        <v>0</v>
      </c>
      <c r="N62" s="81">
        <v>0</v>
      </c>
      <c r="O62" s="81">
        <v>0</v>
      </c>
      <c r="P62" s="81">
        <v>0</v>
      </c>
      <c r="Q62" s="81">
        <v>3</v>
      </c>
      <c r="R62" s="90">
        <v>14</v>
      </c>
      <c r="S62" s="91">
        <f t="shared" si="9"/>
        <v>87.5</v>
      </c>
      <c r="T62" s="70"/>
      <c r="U62" s="70"/>
      <c r="V62" s="70"/>
      <c r="W62" s="70">
        <f t="shared" si="10"/>
        <v>0</v>
      </c>
      <c r="X62" s="71">
        <f t="shared" si="11"/>
        <v>0</v>
      </c>
      <c r="Y62" s="71">
        <f t="shared" si="12"/>
        <v>0</v>
      </c>
      <c r="Z62" s="71"/>
      <c r="AA62" s="71"/>
    </row>
    <row r="63" spans="1:27" s="72" customFormat="1" ht="19.5" customHeight="1">
      <c r="A63" s="84" t="s">
        <v>76</v>
      </c>
      <c r="B63" s="140" t="s">
        <v>77</v>
      </c>
      <c r="C63" s="78">
        <v>164</v>
      </c>
      <c r="D63" s="158">
        <v>63</v>
      </c>
      <c r="E63" s="87">
        <v>101</v>
      </c>
      <c r="F63" s="88">
        <v>2</v>
      </c>
      <c r="G63" s="88">
        <v>0</v>
      </c>
      <c r="H63" s="89">
        <v>162</v>
      </c>
      <c r="I63" s="89">
        <v>131</v>
      </c>
      <c r="J63" s="88">
        <v>92</v>
      </c>
      <c r="K63" s="88">
        <v>1</v>
      </c>
      <c r="L63" s="88">
        <v>38</v>
      </c>
      <c r="M63" s="88">
        <v>0</v>
      </c>
      <c r="N63" s="88">
        <v>0</v>
      </c>
      <c r="O63" s="88">
        <v>0</v>
      </c>
      <c r="P63" s="88">
        <v>0</v>
      </c>
      <c r="Q63" s="88">
        <v>31</v>
      </c>
      <c r="R63" s="90">
        <v>69</v>
      </c>
      <c r="S63" s="91">
        <f t="shared" si="9"/>
        <v>70.99236641221374</v>
      </c>
      <c r="T63" s="70"/>
      <c r="U63" s="70"/>
      <c r="V63" s="70"/>
      <c r="W63" s="70">
        <f t="shared" si="10"/>
        <v>0</v>
      </c>
      <c r="X63" s="71">
        <f t="shared" si="11"/>
        <v>0</v>
      </c>
      <c r="Y63" s="71">
        <f t="shared" si="12"/>
        <v>0</v>
      </c>
      <c r="Z63" s="71"/>
      <c r="AA63" s="71"/>
    </row>
    <row r="64" spans="1:27" s="72" customFormat="1" ht="19.5" customHeight="1">
      <c r="A64" s="84" t="s">
        <v>78</v>
      </c>
      <c r="B64" s="140" t="s">
        <v>79</v>
      </c>
      <c r="C64" s="78">
        <v>234</v>
      </c>
      <c r="D64" s="158">
        <v>72</v>
      </c>
      <c r="E64" s="87">
        <v>162</v>
      </c>
      <c r="F64" s="88">
        <v>0</v>
      </c>
      <c r="G64" s="88">
        <v>0</v>
      </c>
      <c r="H64" s="89">
        <v>234</v>
      </c>
      <c r="I64" s="89">
        <v>194</v>
      </c>
      <c r="J64" s="88">
        <v>145</v>
      </c>
      <c r="K64" s="88">
        <v>0</v>
      </c>
      <c r="L64" s="88">
        <v>49</v>
      </c>
      <c r="M64" s="88">
        <v>0</v>
      </c>
      <c r="N64" s="88">
        <v>0</v>
      </c>
      <c r="O64" s="88">
        <v>0</v>
      </c>
      <c r="P64" s="88">
        <v>0</v>
      </c>
      <c r="Q64" s="88">
        <v>40</v>
      </c>
      <c r="R64" s="90">
        <v>89</v>
      </c>
      <c r="S64" s="91">
        <f t="shared" si="9"/>
        <v>74.74226804123711</v>
      </c>
      <c r="T64" s="70"/>
      <c r="U64" s="70"/>
      <c r="V64" s="70"/>
      <c r="W64" s="70">
        <f t="shared" si="10"/>
        <v>0</v>
      </c>
      <c r="X64" s="71">
        <f t="shared" si="11"/>
        <v>0</v>
      </c>
      <c r="Y64" s="71">
        <f t="shared" si="12"/>
        <v>0</v>
      </c>
      <c r="Z64" s="71"/>
      <c r="AA64" s="71"/>
    </row>
    <row r="65" spans="1:27" s="72" customFormat="1" ht="19.5" customHeight="1">
      <c r="A65" s="92" t="s">
        <v>80</v>
      </c>
      <c r="B65" s="159" t="s">
        <v>81</v>
      </c>
      <c r="C65" s="78">
        <v>158</v>
      </c>
      <c r="D65" s="160">
        <v>89</v>
      </c>
      <c r="E65" s="93">
        <v>69</v>
      </c>
      <c r="F65" s="110">
        <v>0</v>
      </c>
      <c r="G65" s="110">
        <v>0</v>
      </c>
      <c r="H65" s="95">
        <v>158</v>
      </c>
      <c r="I65" s="95">
        <v>116</v>
      </c>
      <c r="J65" s="110">
        <v>77</v>
      </c>
      <c r="K65" s="110">
        <v>3</v>
      </c>
      <c r="L65" s="110">
        <v>36</v>
      </c>
      <c r="M65" s="110">
        <v>0</v>
      </c>
      <c r="N65" s="110">
        <v>0</v>
      </c>
      <c r="O65" s="110">
        <v>0</v>
      </c>
      <c r="P65" s="110">
        <v>0</v>
      </c>
      <c r="Q65" s="110">
        <v>42</v>
      </c>
      <c r="R65" s="90">
        <v>78</v>
      </c>
      <c r="S65" s="91">
        <f t="shared" si="9"/>
        <v>68.96551724137932</v>
      </c>
      <c r="T65" s="70"/>
      <c r="U65" s="70"/>
      <c r="V65" s="70"/>
      <c r="W65" s="70">
        <f t="shared" si="10"/>
        <v>0</v>
      </c>
      <c r="X65" s="71">
        <f t="shared" si="11"/>
        <v>0</v>
      </c>
      <c r="Y65" s="71">
        <f t="shared" si="12"/>
        <v>0</v>
      </c>
      <c r="Z65" s="71"/>
      <c r="AA65" s="71"/>
    </row>
    <row r="66" spans="1:27" s="5" customFormat="1" ht="19.5" customHeight="1">
      <c r="A66" s="100">
        <v>7</v>
      </c>
      <c r="B66" s="101" t="s">
        <v>82</v>
      </c>
      <c r="C66" s="91">
        <v>517</v>
      </c>
      <c r="D66" s="104">
        <v>196</v>
      </c>
      <c r="E66" s="91">
        <v>321</v>
      </c>
      <c r="F66" s="91">
        <v>1</v>
      </c>
      <c r="G66" s="91">
        <v>0</v>
      </c>
      <c r="H66" s="91">
        <v>516</v>
      </c>
      <c r="I66" s="91">
        <v>437</v>
      </c>
      <c r="J66" s="91">
        <v>277</v>
      </c>
      <c r="K66" s="91">
        <v>3</v>
      </c>
      <c r="L66" s="91">
        <v>155</v>
      </c>
      <c r="M66" s="91">
        <v>2</v>
      </c>
      <c r="N66" s="91">
        <v>0</v>
      </c>
      <c r="O66" s="91">
        <v>0</v>
      </c>
      <c r="P66" s="91">
        <v>0</v>
      </c>
      <c r="Q66" s="91">
        <v>79</v>
      </c>
      <c r="R66" s="91">
        <v>236</v>
      </c>
      <c r="S66" s="104">
        <f t="shared" si="9"/>
        <v>64.07322654462243</v>
      </c>
      <c r="T66" s="102">
        <f>C66-'[1]Về việc theo đơn Mau 02.THA1'!C446-'[1]Về việc chủ động Mau 01.THA'!C412</f>
        <v>210</v>
      </c>
      <c r="U66" s="102">
        <f>F66+G66-'[1]Về việc theo đơn Mau 02.THA1'!C449-'[1]Về việc theo đơn Mau 02.THA1'!C450-'[1]Về việc chủ động Mau 01.THA'!C415-'[1]Về việc chủ động Mau 01.THA'!C416</f>
        <v>1</v>
      </c>
      <c r="V66" s="102">
        <v>169</v>
      </c>
      <c r="W66" s="70">
        <f t="shared" si="10"/>
        <v>0</v>
      </c>
      <c r="X66" s="71">
        <f t="shared" si="11"/>
        <v>0</v>
      </c>
      <c r="Y66" s="71">
        <f t="shared" si="12"/>
        <v>0</v>
      </c>
      <c r="Z66" s="103"/>
      <c r="AA66" s="103"/>
    </row>
    <row r="67" spans="1:27" s="72" customFormat="1" ht="19.5" customHeight="1">
      <c r="A67" s="76" t="s">
        <v>83</v>
      </c>
      <c r="B67" s="161" t="s">
        <v>147</v>
      </c>
      <c r="C67" s="78">
        <v>6</v>
      </c>
      <c r="D67" s="88">
        <v>0</v>
      </c>
      <c r="E67" s="88">
        <v>6</v>
      </c>
      <c r="F67" s="81">
        <v>1</v>
      </c>
      <c r="G67" s="81">
        <v>0</v>
      </c>
      <c r="H67" s="78">
        <v>5</v>
      </c>
      <c r="I67" s="78">
        <v>5</v>
      </c>
      <c r="J67" s="162">
        <v>4</v>
      </c>
      <c r="K67" s="162">
        <v>0</v>
      </c>
      <c r="L67" s="162">
        <v>1</v>
      </c>
      <c r="M67" s="162">
        <v>0</v>
      </c>
      <c r="N67" s="162">
        <v>0</v>
      </c>
      <c r="O67" s="162">
        <v>0</v>
      </c>
      <c r="P67" s="162">
        <v>0</v>
      </c>
      <c r="Q67" s="163">
        <v>0</v>
      </c>
      <c r="R67" s="90">
        <v>1</v>
      </c>
      <c r="S67" s="91">
        <f t="shared" si="9"/>
        <v>80</v>
      </c>
      <c r="T67" s="70"/>
      <c r="U67" s="70"/>
      <c r="V67" s="70"/>
      <c r="W67" s="70">
        <f t="shared" si="10"/>
        <v>0</v>
      </c>
      <c r="X67" s="71">
        <f t="shared" si="11"/>
        <v>0</v>
      </c>
      <c r="Y67" s="71">
        <f t="shared" si="12"/>
        <v>0</v>
      </c>
      <c r="Z67" s="71"/>
      <c r="AA67" s="71"/>
    </row>
    <row r="68" spans="1:27" s="72" customFormat="1" ht="19.5" customHeight="1">
      <c r="A68" s="84" t="s">
        <v>84</v>
      </c>
      <c r="B68" s="161" t="s">
        <v>85</v>
      </c>
      <c r="C68" s="78">
        <v>171</v>
      </c>
      <c r="D68" s="88">
        <v>69</v>
      </c>
      <c r="E68" s="88">
        <v>102</v>
      </c>
      <c r="F68" s="88">
        <v>0</v>
      </c>
      <c r="G68" s="88">
        <v>0</v>
      </c>
      <c r="H68" s="89">
        <v>171</v>
      </c>
      <c r="I68" s="89">
        <v>140</v>
      </c>
      <c r="J68" s="164">
        <v>78</v>
      </c>
      <c r="K68" s="164">
        <v>1</v>
      </c>
      <c r="L68" s="164">
        <v>60</v>
      </c>
      <c r="M68" s="164">
        <v>1</v>
      </c>
      <c r="N68" s="164">
        <v>0</v>
      </c>
      <c r="O68" s="164">
        <v>0</v>
      </c>
      <c r="P68" s="164">
        <v>0</v>
      </c>
      <c r="Q68" s="165">
        <v>31</v>
      </c>
      <c r="R68" s="90">
        <v>92</v>
      </c>
      <c r="S68" s="91">
        <f t="shared" si="9"/>
        <v>56.42857142857143</v>
      </c>
      <c r="T68" s="70"/>
      <c r="U68" s="70"/>
      <c r="V68" s="70"/>
      <c r="W68" s="70">
        <f t="shared" si="10"/>
        <v>0</v>
      </c>
      <c r="X68" s="71">
        <f t="shared" si="11"/>
        <v>0</v>
      </c>
      <c r="Y68" s="71">
        <f t="shared" si="12"/>
        <v>0</v>
      </c>
      <c r="Z68" s="71"/>
      <c r="AA68" s="71"/>
    </row>
    <row r="69" spans="1:27" s="72" customFormat="1" ht="19.5" customHeight="1">
      <c r="A69" s="84" t="s">
        <v>86</v>
      </c>
      <c r="B69" s="161" t="s">
        <v>135</v>
      </c>
      <c r="C69" s="78">
        <v>164</v>
      </c>
      <c r="D69" s="88">
        <v>70</v>
      </c>
      <c r="E69" s="88">
        <v>94</v>
      </c>
      <c r="F69" s="88">
        <v>0</v>
      </c>
      <c r="G69" s="88">
        <v>0</v>
      </c>
      <c r="H69" s="89">
        <v>164</v>
      </c>
      <c r="I69" s="89">
        <v>142</v>
      </c>
      <c r="J69" s="164">
        <v>94</v>
      </c>
      <c r="K69" s="164">
        <v>2</v>
      </c>
      <c r="L69" s="164">
        <v>45</v>
      </c>
      <c r="M69" s="164">
        <v>1</v>
      </c>
      <c r="N69" s="164">
        <v>0</v>
      </c>
      <c r="O69" s="164">
        <v>0</v>
      </c>
      <c r="P69" s="164">
        <v>0</v>
      </c>
      <c r="Q69" s="165">
        <v>22</v>
      </c>
      <c r="R69" s="90">
        <v>68</v>
      </c>
      <c r="S69" s="91">
        <f t="shared" si="9"/>
        <v>67.6056338028169</v>
      </c>
      <c r="T69" s="166"/>
      <c r="U69" s="70"/>
      <c r="V69" s="70"/>
      <c r="W69" s="70">
        <f t="shared" si="10"/>
        <v>0</v>
      </c>
      <c r="X69" s="71">
        <f t="shared" si="11"/>
        <v>0</v>
      </c>
      <c r="Y69" s="71">
        <f t="shared" si="12"/>
        <v>0</v>
      </c>
      <c r="Z69" s="71"/>
      <c r="AA69" s="71"/>
    </row>
    <row r="70" spans="1:27" s="72" customFormat="1" ht="19.5" customHeight="1">
      <c r="A70" s="92">
        <v>7.4</v>
      </c>
      <c r="B70" s="161" t="s">
        <v>87</v>
      </c>
      <c r="C70" s="78">
        <v>176</v>
      </c>
      <c r="D70" s="88">
        <v>57</v>
      </c>
      <c r="E70" s="88">
        <v>119</v>
      </c>
      <c r="F70" s="110">
        <v>0</v>
      </c>
      <c r="G70" s="110">
        <v>0</v>
      </c>
      <c r="H70" s="95">
        <v>176</v>
      </c>
      <c r="I70" s="95">
        <v>150</v>
      </c>
      <c r="J70" s="167">
        <v>101</v>
      </c>
      <c r="K70" s="167">
        <v>0</v>
      </c>
      <c r="L70" s="167">
        <v>49</v>
      </c>
      <c r="M70" s="167">
        <v>0</v>
      </c>
      <c r="N70" s="167">
        <v>0</v>
      </c>
      <c r="O70" s="167">
        <v>0</v>
      </c>
      <c r="P70" s="167">
        <v>0</v>
      </c>
      <c r="Q70" s="168">
        <v>26</v>
      </c>
      <c r="R70" s="90">
        <v>75</v>
      </c>
      <c r="S70" s="91"/>
      <c r="T70" s="169"/>
      <c r="U70" s="70"/>
      <c r="V70" s="70"/>
      <c r="W70" s="70"/>
      <c r="X70" s="71"/>
      <c r="Y70" s="71"/>
      <c r="Z70" s="71"/>
      <c r="AA70" s="71"/>
    </row>
    <row r="71" spans="1:27" s="116" customFormat="1" ht="19.5" customHeight="1">
      <c r="A71" s="111">
        <v>8</v>
      </c>
      <c r="B71" s="112" t="s">
        <v>88</v>
      </c>
      <c r="C71" s="113">
        <v>454</v>
      </c>
      <c r="D71" s="155">
        <v>197</v>
      </c>
      <c r="E71" s="113">
        <v>257</v>
      </c>
      <c r="F71" s="113">
        <v>3</v>
      </c>
      <c r="G71" s="113">
        <v>0</v>
      </c>
      <c r="H71" s="113">
        <v>451</v>
      </c>
      <c r="I71" s="113">
        <v>343</v>
      </c>
      <c r="J71" s="113">
        <v>251</v>
      </c>
      <c r="K71" s="113">
        <v>1</v>
      </c>
      <c r="L71" s="113">
        <v>91</v>
      </c>
      <c r="M71" s="113">
        <v>0</v>
      </c>
      <c r="N71" s="113">
        <v>0</v>
      </c>
      <c r="O71" s="113">
        <v>0</v>
      </c>
      <c r="P71" s="113">
        <v>0</v>
      </c>
      <c r="Q71" s="113">
        <v>108</v>
      </c>
      <c r="R71" s="113">
        <v>199</v>
      </c>
      <c r="S71" s="104">
        <f t="shared" si="9"/>
        <v>73.46938775510205</v>
      </c>
      <c r="T71" s="114">
        <f>C71-'[1]Về việc theo đơn Mau 02.THA1'!C508-'[1]Về việc chủ động Mau 01.THA'!C469</f>
        <v>144</v>
      </c>
      <c r="U71" s="114">
        <f>F71+G71-'[1]Về việc theo đơn Mau 02.THA1'!C511-'[1]Về việc theo đơn Mau 02.THA1'!C512-'[1]Về việc chủ động Mau 01.THA'!C472-'[1]Về việc chủ động Mau 01.THA'!C473</f>
        <v>1</v>
      </c>
      <c r="V71" s="114">
        <v>170</v>
      </c>
      <c r="W71" s="70">
        <f t="shared" si="10"/>
        <v>0</v>
      </c>
      <c r="X71" s="71">
        <f t="shared" si="11"/>
        <v>0</v>
      </c>
      <c r="Y71" s="71">
        <f t="shared" si="12"/>
        <v>0</v>
      </c>
      <c r="Z71" s="115"/>
      <c r="AA71" s="115"/>
    </row>
    <row r="72" spans="1:27" s="72" customFormat="1" ht="19.5" customHeight="1">
      <c r="A72" s="76" t="s">
        <v>89</v>
      </c>
      <c r="B72" s="170" t="s">
        <v>90</v>
      </c>
      <c r="C72" s="78">
        <v>20</v>
      </c>
      <c r="D72" s="78">
        <v>0</v>
      </c>
      <c r="E72" s="80">
        <v>20</v>
      </c>
      <c r="F72" s="81"/>
      <c r="G72" s="81"/>
      <c r="H72" s="78">
        <v>20</v>
      </c>
      <c r="I72" s="78">
        <v>20</v>
      </c>
      <c r="J72" s="81">
        <v>20</v>
      </c>
      <c r="K72" s="81"/>
      <c r="L72" s="81">
        <v>0</v>
      </c>
      <c r="M72" s="81"/>
      <c r="N72" s="81"/>
      <c r="O72" s="81"/>
      <c r="P72" s="81"/>
      <c r="Q72" s="81"/>
      <c r="R72" s="171">
        <v>0</v>
      </c>
      <c r="S72" s="91">
        <f t="shared" si="9"/>
        <v>100</v>
      </c>
      <c r="T72" s="70"/>
      <c r="U72" s="70"/>
      <c r="V72" s="70"/>
      <c r="W72" s="70">
        <f t="shared" si="10"/>
        <v>0</v>
      </c>
      <c r="X72" s="71">
        <f t="shared" si="11"/>
        <v>0</v>
      </c>
      <c r="Y72" s="71">
        <f t="shared" si="12"/>
        <v>0</v>
      </c>
      <c r="Z72" s="71"/>
      <c r="AA72" s="71"/>
    </row>
    <row r="73" spans="1:27" s="72" customFormat="1" ht="19.5" customHeight="1">
      <c r="A73" s="84" t="s">
        <v>91</v>
      </c>
      <c r="B73" s="172" t="s">
        <v>92</v>
      </c>
      <c r="C73" s="78">
        <v>148</v>
      </c>
      <c r="D73" s="78">
        <v>72</v>
      </c>
      <c r="E73" s="87">
        <v>76</v>
      </c>
      <c r="F73" s="88">
        <v>1</v>
      </c>
      <c r="G73" s="88"/>
      <c r="H73" s="89">
        <v>147</v>
      </c>
      <c r="I73" s="89">
        <v>107</v>
      </c>
      <c r="J73" s="81">
        <v>74</v>
      </c>
      <c r="K73" s="81">
        <v>1</v>
      </c>
      <c r="L73" s="81">
        <v>32</v>
      </c>
      <c r="M73" s="81"/>
      <c r="N73" s="81"/>
      <c r="O73" s="81"/>
      <c r="P73" s="81"/>
      <c r="Q73" s="81">
        <v>40</v>
      </c>
      <c r="R73" s="171">
        <v>72</v>
      </c>
      <c r="S73" s="91">
        <f t="shared" si="9"/>
        <v>70.09345794392523</v>
      </c>
      <c r="T73" s="70"/>
      <c r="U73" s="70"/>
      <c r="V73" s="70"/>
      <c r="W73" s="70">
        <f t="shared" si="10"/>
        <v>0</v>
      </c>
      <c r="X73" s="71">
        <f t="shared" si="11"/>
        <v>0</v>
      </c>
      <c r="Y73" s="71">
        <f t="shared" si="12"/>
        <v>0</v>
      </c>
      <c r="Z73" s="71"/>
      <c r="AA73" s="71"/>
    </row>
    <row r="74" spans="1:27" s="72" customFormat="1" ht="19.5" customHeight="1">
      <c r="A74" s="173" t="s">
        <v>93</v>
      </c>
      <c r="B74" s="174" t="s">
        <v>94</v>
      </c>
      <c r="C74" s="175">
        <v>118</v>
      </c>
      <c r="D74" s="175">
        <v>67</v>
      </c>
      <c r="E74" s="176">
        <v>51</v>
      </c>
      <c r="F74" s="177">
        <v>1</v>
      </c>
      <c r="G74" s="177"/>
      <c r="H74" s="175">
        <v>117</v>
      </c>
      <c r="I74" s="175">
        <v>92</v>
      </c>
      <c r="J74" s="177">
        <v>51</v>
      </c>
      <c r="K74" s="177">
        <v>0</v>
      </c>
      <c r="L74" s="177">
        <v>41</v>
      </c>
      <c r="M74" s="177"/>
      <c r="N74" s="177"/>
      <c r="O74" s="177"/>
      <c r="P74" s="177"/>
      <c r="Q74" s="177">
        <v>25</v>
      </c>
      <c r="R74" s="171">
        <v>66</v>
      </c>
      <c r="S74" s="91">
        <f t="shared" si="9"/>
        <v>55.434782608695656</v>
      </c>
      <c r="T74" s="70"/>
      <c r="U74" s="70"/>
      <c r="V74" s="70"/>
      <c r="W74" s="70"/>
      <c r="X74" s="71"/>
      <c r="Y74" s="71"/>
      <c r="Z74" s="71"/>
      <c r="AA74" s="71"/>
    </row>
    <row r="75" spans="1:27" s="72" customFormat="1" ht="19.5" customHeight="1">
      <c r="A75" s="173" t="s">
        <v>128</v>
      </c>
      <c r="B75" s="174" t="s">
        <v>72</v>
      </c>
      <c r="C75" s="175">
        <v>168</v>
      </c>
      <c r="D75" s="175">
        <v>58</v>
      </c>
      <c r="E75" s="176">
        <v>110</v>
      </c>
      <c r="F75" s="177">
        <v>1</v>
      </c>
      <c r="G75" s="177"/>
      <c r="H75" s="175">
        <v>167</v>
      </c>
      <c r="I75" s="175">
        <v>124</v>
      </c>
      <c r="J75" s="177">
        <v>106</v>
      </c>
      <c r="K75" s="177">
        <v>0</v>
      </c>
      <c r="L75" s="177">
        <v>18</v>
      </c>
      <c r="M75" s="177"/>
      <c r="N75" s="177"/>
      <c r="O75" s="177"/>
      <c r="P75" s="177"/>
      <c r="Q75" s="177">
        <v>43</v>
      </c>
      <c r="R75" s="171">
        <v>61</v>
      </c>
      <c r="S75" s="91">
        <f t="shared" si="9"/>
        <v>85.48387096774194</v>
      </c>
      <c r="T75" s="70"/>
      <c r="U75" s="70"/>
      <c r="V75" s="70"/>
      <c r="W75" s="70">
        <f t="shared" si="10"/>
        <v>0</v>
      </c>
      <c r="X75" s="71">
        <f t="shared" si="11"/>
        <v>0</v>
      </c>
      <c r="Y75" s="71">
        <f t="shared" si="12"/>
        <v>0</v>
      </c>
      <c r="Z75" s="71"/>
      <c r="AA75" s="71"/>
    </row>
    <row r="76" spans="1:27" s="12" customFormat="1" ht="19.5" customHeight="1">
      <c r="A76" s="312"/>
      <c r="B76" s="312"/>
      <c r="C76" s="312"/>
      <c r="D76" s="312"/>
      <c r="E76" s="312"/>
      <c r="F76" s="20"/>
      <c r="G76" s="20"/>
      <c r="H76" s="20"/>
      <c r="I76" s="20"/>
      <c r="J76" s="20"/>
      <c r="K76" s="20"/>
      <c r="L76" s="20"/>
      <c r="M76" s="20"/>
      <c r="N76" s="307" t="s">
        <v>168</v>
      </c>
      <c r="O76" s="307"/>
      <c r="P76" s="307"/>
      <c r="Q76" s="307"/>
      <c r="R76" s="307"/>
      <c r="S76" s="307"/>
      <c r="T76" s="10"/>
      <c r="U76" s="11"/>
      <c r="V76" s="11"/>
      <c r="W76" s="70"/>
      <c r="X76" s="11"/>
      <c r="Y76" s="11"/>
      <c r="Z76" s="11"/>
      <c r="AA76" s="11"/>
    </row>
    <row r="77" spans="1:27" s="16" customFormat="1" ht="19.5" customHeight="1">
      <c r="A77" s="13"/>
      <c r="B77" s="308" t="s">
        <v>95</v>
      </c>
      <c r="C77" s="308"/>
      <c r="D77" s="308"/>
      <c r="E77" s="308"/>
      <c r="F77" s="21"/>
      <c r="G77" s="21"/>
      <c r="H77" s="21"/>
      <c r="I77" s="21"/>
      <c r="J77" s="21"/>
      <c r="K77" s="21"/>
      <c r="L77" s="21"/>
      <c r="M77" s="21"/>
      <c r="N77" s="309" t="s">
        <v>148</v>
      </c>
      <c r="O77" s="309"/>
      <c r="P77" s="309"/>
      <c r="Q77" s="309"/>
      <c r="R77" s="309"/>
      <c r="S77" s="309"/>
      <c r="T77" s="14"/>
      <c r="U77" s="15"/>
      <c r="V77" s="15"/>
      <c r="W77" s="15"/>
      <c r="X77" s="15"/>
      <c r="Y77" s="15"/>
      <c r="Z77" s="15"/>
      <c r="AA77" s="15"/>
    </row>
    <row r="78" spans="2:27" ht="19.5" customHeight="1">
      <c r="B78" s="310"/>
      <c r="C78" s="310"/>
      <c r="D78" s="310"/>
      <c r="E78" s="2"/>
      <c r="F78" s="2"/>
      <c r="G78" s="2"/>
      <c r="H78" s="2"/>
      <c r="I78" s="2"/>
      <c r="J78" s="2"/>
      <c r="K78" s="2"/>
      <c r="L78" s="2"/>
      <c r="M78" s="2"/>
      <c r="N78" s="311" t="s">
        <v>126</v>
      </c>
      <c r="O78" s="311"/>
      <c r="P78" s="311"/>
      <c r="Q78" s="311"/>
      <c r="R78" s="311"/>
      <c r="S78" s="311"/>
      <c r="T78" s="7"/>
      <c r="U78" s="7"/>
      <c r="V78" s="7"/>
      <c r="W78" s="7"/>
      <c r="X78" s="7"/>
      <c r="Y78" s="7"/>
      <c r="Z78" s="7"/>
      <c r="AA78" s="7"/>
    </row>
    <row r="79" spans="4:27" ht="19.5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T79" s="7"/>
      <c r="U79" s="7"/>
      <c r="V79" s="7"/>
      <c r="W79" s="7"/>
      <c r="X79" s="7"/>
      <c r="Y79" s="7"/>
      <c r="Z79" s="7"/>
      <c r="AA79" s="7"/>
    </row>
    <row r="80" spans="4:27" ht="1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T80" s="7"/>
      <c r="U80" s="7"/>
      <c r="V80" s="7"/>
      <c r="W80" s="7"/>
      <c r="X80" s="7"/>
      <c r="Y80" s="7"/>
      <c r="Z80" s="7"/>
      <c r="AA80" s="7"/>
    </row>
    <row r="81" spans="1:27" ht="15" hidden="1">
      <c r="A81" s="22" t="s">
        <v>120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T81" s="7"/>
      <c r="U81" s="7"/>
      <c r="V81" s="7"/>
      <c r="W81" s="7"/>
      <c r="X81" s="7"/>
      <c r="Y81" s="7"/>
      <c r="Z81" s="7"/>
      <c r="AA81" s="7"/>
    </row>
    <row r="82" spans="2:27" ht="15" hidden="1">
      <c r="B82" s="303" t="s">
        <v>96</v>
      </c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2"/>
      <c r="Q82" s="2"/>
      <c r="T82" s="7"/>
      <c r="U82" s="7"/>
      <c r="V82" s="7"/>
      <c r="W82" s="7"/>
      <c r="X82" s="7"/>
      <c r="Y82" s="7"/>
      <c r="Z82" s="7"/>
      <c r="AA82" s="7"/>
    </row>
    <row r="83" spans="2:27" ht="15" hidden="1">
      <c r="B83" s="303" t="s">
        <v>97</v>
      </c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2"/>
      <c r="Q83" s="2"/>
      <c r="T83" s="7"/>
      <c r="U83" s="7"/>
      <c r="V83" s="7"/>
      <c r="W83" s="7"/>
      <c r="X83" s="7"/>
      <c r="Y83" s="7"/>
      <c r="Z83" s="7"/>
      <c r="AA83" s="7"/>
    </row>
    <row r="84" spans="2:27" ht="15" hidden="1">
      <c r="B84" s="303" t="s">
        <v>98</v>
      </c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2"/>
      <c r="Q84" s="2"/>
      <c r="T84" s="7"/>
      <c r="U84" s="7"/>
      <c r="V84" s="7"/>
      <c r="W84" s="7"/>
      <c r="X84" s="7"/>
      <c r="Y84" s="7"/>
      <c r="Z84" s="7"/>
      <c r="AA84" s="7"/>
    </row>
    <row r="85" spans="1:27" ht="15.75" customHeight="1" hidden="1">
      <c r="A85" s="23"/>
      <c r="B85" s="304" t="s">
        <v>99</v>
      </c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23"/>
      <c r="T85" s="7"/>
      <c r="U85" s="7"/>
      <c r="V85" s="7"/>
      <c r="W85" s="7"/>
      <c r="X85" s="7"/>
      <c r="Y85" s="7"/>
      <c r="Z85" s="7"/>
      <c r="AA85" s="7"/>
    </row>
    <row r="86" spans="1:27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T86" s="7"/>
      <c r="U86" s="7"/>
      <c r="V86" s="7"/>
      <c r="W86" s="7"/>
      <c r="X86" s="7"/>
      <c r="Y86" s="7"/>
      <c r="Z86" s="7"/>
      <c r="AA86" s="7"/>
    </row>
    <row r="87" spans="1:27" ht="18.75">
      <c r="A87" s="305" t="s">
        <v>100</v>
      </c>
      <c r="B87" s="305"/>
      <c r="C87" s="305"/>
      <c r="D87" s="305"/>
      <c r="E87" s="305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T87" s="7"/>
      <c r="U87" s="7"/>
      <c r="V87" s="7"/>
      <c r="W87" s="7"/>
      <c r="X87" s="7"/>
      <c r="Y87" s="7"/>
      <c r="Z87" s="7"/>
      <c r="AA87" s="7"/>
    </row>
    <row r="88" spans="20:27" ht="15">
      <c r="T88" s="7"/>
      <c r="U88" s="7"/>
      <c r="V88" s="7"/>
      <c r="W88" s="7"/>
      <c r="X88" s="7"/>
      <c r="Y88" s="7"/>
      <c r="Z88" s="7"/>
      <c r="AA88" s="7"/>
    </row>
    <row r="89" spans="15:27" ht="19.5">
      <c r="O89" s="306" t="s">
        <v>149</v>
      </c>
      <c r="P89" s="306"/>
      <c r="Q89" s="306"/>
      <c r="R89" s="306"/>
      <c r="T89" s="7"/>
      <c r="U89" s="7"/>
      <c r="V89" s="7"/>
      <c r="W89" s="7"/>
      <c r="X89" s="7"/>
      <c r="Y89" s="7"/>
      <c r="Z89" s="7"/>
      <c r="AA89" s="7"/>
    </row>
    <row r="90" spans="20:27" ht="15">
      <c r="T90" s="7"/>
      <c r="U90" s="7"/>
      <c r="V90" s="7"/>
      <c r="W90" s="7"/>
      <c r="X90" s="7"/>
      <c r="Y90" s="7"/>
      <c r="Z90" s="7"/>
      <c r="AA90" s="7"/>
    </row>
    <row r="91" spans="20:27" ht="15">
      <c r="T91" s="7"/>
      <c r="U91" s="7"/>
      <c r="V91" s="7"/>
      <c r="W91" s="7"/>
      <c r="X91" s="7"/>
      <c r="Y91" s="7"/>
      <c r="Z91" s="7"/>
      <c r="AA91" s="7"/>
    </row>
    <row r="92" spans="20:27" ht="15">
      <c r="T92" s="7"/>
      <c r="U92" s="7"/>
      <c r="V92" s="7"/>
      <c r="W92" s="7"/>
      <c r="X92" s="7"/>
      <c r="Y92" s="7"/>
      <c r="Z92" s="7"/>
      <c r="AA92" s="7"/>
    </row>
    <row r="93" spans="20:27" ht="15">
      <c r="T93" s="7"/>
      <c r="U93" s="7"/>
      <c r="V93" s="7"/>
      <c r="W93" s="7"/>
      <c r="X93" s="7"/>
      <c r="Y93" s="7"/>
      <c r="Z93" s="7"/>
      <c r="AA93" s="7"/>
    </row>
    <row r="94" spans="3:27" ht="15">
      <c r="C94" s="178"/>
      <c r="T94" s="7"/>
      <c r="U94" s="7"/>
      <c r="V94" s="7"/>
      <c r="W94" s="7"/>
      <c r="X94" s="7"/>
      <c r="Y94" s="7"/>
      <c r="Z94" s="7"/>
      <c r="AA94" s="7"/>
    </row>
    <row r="95" spans="20:27" ht="15">
      <c r="T95" s="7"/>
      <c r="U95" s="7"/>
      <c r="V95" s="7"/>
      <c r="W95" s="7"/>
      <c r="X95" s="7"/>
      <c r="Y95" s="7"/>
      <c r="Z95" s="7"/>
      <c r="AA95" s="7"/>
    </row>
    <row r="96" spans="20:27" ht="15">
      <c r="T96" s="7"/>
      <c r="U96" s="7"/>
      <c r="V96" s="7"/>
      <c r="W96" s="7"/>
      <c r="X96" s="7"/>
      <c r="Y96" s="7"/>
      <c r="Z96" s="7"/>
      <c r="AA96" s="7"/>
    </row>
    <row r="97" spans="20:27" ht="15">
      <c r="T97" s="7"/>
      <c r="U97" s="7"/>
      <c r="V97" s="7"/>
      <c r="W97" s="7"/>
      <c r="X97" s="7"/>
      <c r="Y97" s="7"/>
      <c r="Z97" s="7"/>
      <c r="AA97" s="7"/>
    </row>
    <row r="98" spans="20:27" ht="15">
      <c r="T98" s="7"/>
      <c r="U98" s="7"/>
      <c r="V98" s="7"/>
      <c r="W98" s="7"/>
      <c r="X98" s="7"/>
      <c r="Y98" s="7"/>
      <c r="Z98" s="7"/>
      <c r="AA98" s="7"/>
    </row>
    <row r="99" spans="20:27" ht="15">
      <c r="T99" s="7"/>
      <c r="U99" s="7"/>
      <c r="V99" s="7"/>
      <c r="W99" s="7"/>
      <c r="X99" s="7"/>
      <c r="Y99" s="7"/>
      <c r="Z99" s="7"/>
      <c r="AA99" s="7"/>
    </row>
    <row r="100" spans="20:27" ht="15">
      <c r="T100" s="7"/>
      <c r="U100" s="7"/>
      <c r="V100" s="7"/>
      <c r="W100" s="7"/>
      <c r="X100" s="7"/>
      <c r="Y100" s="7"/>
      <c r="Z100" s="7"/>
      <c r="AA100" s="7"/>
    </row>
    <row r="101" spans="20:27" ht="15">
      <c r="T101" s="7"/>
      <c r="U101" s="7"/>
      <c r="V101" s="7"/>
      <c r="W101" s="7"/>
      <c r="X101" s="7"/>
      <c r="Y101" s="7"/>
      <c r="Z101" s="7"/>
      <c r="AA101" s="7"/>
    </row>
    <row r="102" spans="20:27" ht="15">
      <c r="T102" s="7"/>
      <c r="U102" s="7"/>
      <c r="V102" s="7"/>
      <c r="W102" s="7"/>
      <c r="X102" s="7"/>
      <c r="Y102" s="7"/>
      <c r="Z102" s="7"/>
      <c r="AA102" s="7"/>
    </row>
    <row r="103" spans="20:27" ht="15">
      <c r="T103" s="7"/>
      <c r="U103" s="7"/>
      <c r="V103" s="7"/>
      <c r="W103" s="7"/>
      <c r="X103" s="7"/>
      <c r="Y103" s="7"/>
      <c r="Z103" s="7"/>
      <c r="AA103" s="7"/>
    </row>
    <row r="104" spans="20:27" ht="15">
      <c r="T104" s="7"/>
      <c r="U104" s="7"/>
      <c r="V104" s="7"/>
      <c r="W104" s="7"/>
      <c r="X104" s="7"/>
      <c r="Y104" s="7"/>
      <c r="Z104" s="7"/>
      <c r="AA104" s="7"/>
    </row>
    <row r="105" spans="20:27" ht="15">
      <c r="T105" s="7"/>
      <c r="U105" s="7"/>
      <c r="V105" s="7"/>
      <c r="W105" s="7"/>
      <c r="X105" s="7"/>
      <c r="Y105" s="7"/>
      <c r="Z105" s="7"/>
      <c r="AA105" s="7"/>
    </row>
    <row r="106" spans="20:27" ht="15">
      <c r="T106" s="7"/>
      <c r="U106" s="7"/>
      <c r="V106" s="7"/>
      <c r="W106" s="7"/>
      <c r="X106" s="7"/>
      <c r="Y106" s="7"/>
      <c r="Z106" s="7"/>
      <c r="AA106" s="7"/>
    </row>
    <row r="107" spans="20:27" ht="15">
      <c r="T107" s="7"/>
      <c r="U107" s="7"/>
      <c r="V107" s="7"/>
      <c r="W107" s="7"/>
      <c r="X107" s="7"/>
      <c r="Y107" s="7"/>
      <c r="Z107" s="7"/>
      <c r="AA107" s="7"/>
    </row>
    <row r="108" spans="20:27" ht="15">
      <c r="T108" s="7"/>
      <c r="U108" s="7"/>
      <c r="V108" s="7"/>
      <c r="W108" s="7"/>
      <c r="X108" s="7"/>
      <c r="Y108" s="7"/>
      <c r="Z108" s="7"/>
      <c r="AA108" s="7"/>
    </row>
    <row r="109" spans="20:27" ht="15">
      <c r="T109" s="7"/>
      <c r="U109" s="7"/>
      <c r="V109" s="7"/>
      <c r="W109" s="7"/>
      <c r="X109" s="7"/>
      <c r="Y109" s="7"/>
      <c r="Z109" s="7"/>
      <c r="AA109" s="7"/>
    </row>
    <row r="110" spans="20:27" ht="15">
      <c r="T110" s="7"/>
      <c r="U110" s="7"/>
      <c r="V110" s="7"/>
      <c r="W110" s="7"/>
      <c r="X110" s="7"/>
      <c r="Y110" s="7"/>
      <c r="Z110" s="7"/>
      <c r="AA110" s="7"/>
    </row>
    <row r="111" spans="20:27" ht="15">
      <c r="T111" s="7"/>
      <c r="U111" s="7"/>
      <c r="V111" s="7"/>
      <c r="W111" s="7"/>
      <c r="X111" s="7"/>
      <c r="Y111" s="7"/>
      <c r="Z111" s="7"/>
      <c r="AA111" s="7"/>
    </row>
    <row r="112" spans="20:27" ht="15">
      <c r="T112" s="7"/>
      <c r="U112" s="7"/>
      <c r="V112" s="7"/>
      <c r="W112" s="7"/>
      <c r="X112" s="7"/>
      <c r="Y112" s="7"/>
      <c r="Z112" s="7"/>
      <c r="AA112" s="7"/>
    </row>
    <row r="113" spans="20:27" ht="15">
      <c r="T113" s="7"/>
      <c r="U113" s="7"/>
      <c r="V113" s="7"/>
      <c r="W113" s="7"/>
      <c r="X113" s="7"/>
      <c r="Y113" s="7"/>
      <c r="Z113" s="7"/>
      <c r="AA113" s="7"/>
    </row>
    <row r="114" spans="20:27" ht="15">
      <c r="T114" s="7"/>
      <c r="U114" s="7"/>
      <c r="V114" s="7"/>
      <c r="W114" s="7"/>
      <c r="X114" s="7"/>
      <c r="Y114" s="7"/>
      <c r="Z114" s="7"/>
      <c r="AA114" s="7"/>
    </row>
    <row r="115" spans="20:27" ht="15">
      <c r="T115" s="7"/>
      <c r="U115" s="7"/>
      <c r="V115" s="7"/>
      <c r="W115" s="7"/>
      <c r="X115" s="7"/>
      <c r="Y115" s="7"/>
      <c r="Z115" s="7"/>
      <c r="AA115" s="7"/>
    </row>
    <row r="116" spans="20:27" ht="15">
      <c r="T116" s="7"/>
      <c r="U116" s="7"/>
      <c r="V116" s="7"/>
      <c r="W116" s="7"/>
      <c r="X116" s="7"/>
      <c r="Y116" s="7"/>
      <c r="Z116" s="7"/>
      <c r="AA116" s="7"/>
    </row>
    <row r="117" spans="20:27" ht="15">
      <c r="T117" s="7"/>
      <c r="U117" s="7"/>
      <c r="V117" s="7"/>
      <c r="W117" s="7"/>
      <c r="X117" s="7"/>
      <c r="Y117" s="7"/>
      <c r="Z117" s="7"/>
      <c r="AA117" s="7"/>
    </row>
    <row r="118" spans="20:27" ht="15">
      <c r="T118" s="7"/>
      <c r="U118" s="7"/>
      <c r="V118" s="7"/>
      <c r="W118" s="7"/>
      <c r="X118" s="7"/>
      <c r="Y118" s="7"/>
      <c r="Z118" s="7"/>
      <c r="AA118" s="7"/>
    </row>
    <row r="119" spans="20:27" ht="15">
      <c r="T119" s="7"/>
      <c r="U119" s="7"/>
      <c r="V119" s="7"/>
      <c r="W119" s="7"/>
      <c r="X119" s="7"/>
      <c r="Y119" s="7"/>
      <c r="Z119" s="7"/>
      <c r="AA119" s="7"/>
    </row>
    <row r="120" spans="20:27" ht="15">
      <c r="T120" s="7"/>
      <c r="U120" s="7"/>
      <c r="V120" s="7"/>
      <c r="W120" s="7"/>
      <c r="X120" s="7"/>
      <c r="Y120" s="7"/>
      <c r="Z120" s="7"/>
      <c r="AA120" s="7"/>
    </row>
    <row r="121" spans="20:27" ht="15">
      <c r="T121" s="7"/>
      <c r="U121" s="7"/>
      <c r="V121" s="7"/>
      <c r="W121" s="7"/>
      <c r="X121" s="7"/>
      <c r="Y121" s="7"/>
      <c r="Z121" s="7"/>
      <c r="AA121" s="7"/>
    </row>
    <row r="122" spans="20:27" ht="15">
      <c r="T122" s="7"/>
      <c r="U122" s="7"/>
      <c r="V122" s="7"/>
      <c r="W122" s="7"/>
      <c r="X122" s="7"/>
      <c r="Y122" s="7"/>
      <c r="Z122" s="7"/>
      <c r="AA122" s="7"/>
    </row>
    <row r="123" spans="20:27" ht="15">
      <c r="T123" s="7"/>
      <c r="U123" s="7"/>
      <c r="V123" s="7"/>
      <c r="W123" s="7"/>
      <c r="X123" s="7"/>
      <c r="Y123" s="7"/>
      <c r="Z123" s="7"/>
      <c r="AA123" s="7"/>
    </row>
    <row r="124" spans="20:27" ht="15">
      <c r="T124" s="7"/>
      <c r="U124" s="7"/>
      <c r="V124" s="7"/>
      <c r="W124" s="7"/>
      <c r="X124" s="7"/>
      <c r="Y124" s="7"/>
      <c r="Z124" s="7"/>
      <c r="AA124" s="7"/>
    </row>
    <row r="125" spans="20:27" ht="15">
      <c r="T125" s="7"/>
      <c r="U125" s="7"/>
      <c r="V125" s="7"/>
      <c r="W125" s="7"/>
      <c r="X125" s="7"/>
      <c r="Y125" s="7"/>
      <c r="Z125" s="7"/>
      <c r="AA125" s="7"/>
    </row>
    <row r="126" spans="20:27" ht="15">
      <c r="T126" s="7"/>
      <c r="U126" s="7"/>
      <c r="V126" s="7"/>
      <c r="W126" s="7"/>
      <c r="X126" s="7"/>
      <c r="Y126" s="7"/>
      <c r="Z126" s="7"/>
      <c r="AA126" s="7"/>
    </row>
    <row r="127" spans="20:27" ht="15">
      <c r="T127" s="7"/>
      <c r="U127" s="7"/>
      <c r="V127" s="7"/>
      <c r="W127" s="7"/>
      <c r="X127" s="7"/>
      <c r="Y127" s="7"/>
      <c r="Z127" s="7"/>
      <c r="AA127" s="7"/>
    </row>
    <row r="128" spans="20:27" ht="15">
      <c r="T128" s="7"/>
      <c r="U128" s="7"/>
      <c r="V128" s="7"/>
      <c r="W128" s="7"/>
      <c r="X128" s="7"/>
      <c r="Y128" s="7"/>
      <c r="Z128" s="7"/>
      <c r="AA128" s="7"/>
    </row>
    <row r="129" spans="20:27" ht="15">
      <c r="T129" s="7"/>
      <c r="U129" s="7"/>
      <c r="V129" s="7"/>
      <c r="W129" s="7"/>
      <c r="X129" s="7"/>
      <c r="Y129" s="7"/>
      <c r="Z129" s="7"/>
      <c r="AA129" s="7"/>
    </row>
    <row r="130" spans="20:27" ht="15">
      <c r="T130" s="7"/>
      <c r="U130" s="7"/>
      <c r="V130" s="7"/>
      <c r="W130" s="7"/>
      <c r="X130" s="7"/>
      <c r="Y130" s="7"/>
      <c r="Z130" s="7"/>
      <c r="AA130" s="7"/>
    </row>
    <row r="131" spans="20:27" ht="15">
      <c r="T131" s="7"/>
      <c r="U131" s="7"/>
      <c r="V131" s="7"/>
      <c r="W131" s="7"/>
      <c r="X131" s="7"/>
      <c r="Y131" s="7"/>
      <c r="Z131" s="7"/>
      <c r="AA131" s="7"/>
    </row>
    <row r="132" spans="20:27" ht="15">
      <c r="T132" s="7"/>
      <c r="U132" s="7"/>
      <c r="V132" s="7"/>
      <c r="W132" s="7"/>
      <c r="X132" s="7"/>
      <c r="Y132" s="7"/>
      <c r="Z132" s="7"/>
      <c r="AA132" s="7"/>
    </row>
    <row r="133" spans="20:27" ht="15">
      <c r="T133" s="7"/>
      <c r="U133" s="7"/>
      <c r="V133" s="7"/>
      <c r="W133" s="7"/>
      <c r="X133" s="7"/>
      <c r="Y133" s="7"/>
      <c r="Z133" s="7"/>
      <c r="AA133" s="7"/>
    </row>
    <row r="134" spans="20:27" ht="15">
      <c r="T134" s="7"/>
      <c r="U134" s="7"/>
      <c r="V134" s="7"/>
      <c r="W134" s="7"/>
      <c r="X134" s="7"/>
      <c r="Y134" s="7"/>
      <c r="Z134" s="7"/>
      <c r="AA134" s="7"/>
    </row>
    <row r="135" spans="20:27" ht="15">
      <c r="T135" s="7"/>
      <c r="U135" s="7"/>
      <c r="V135" s="7"/>
      <c r="W135" s="7"/>
      <c r="X135" s="7"/>
      <c r="Y135" s="7"/>
      <c r="Z135" s="7"/>
      <c r="AA135" s="7"/>
    </row>
    <row r="136" spans="20:27" ht="15">
      <c r="T136" s="7"/>
      <c r="U136" s="7"/>
      <c r="V136" s="7"/>
      <c r="W136" s="7"/>
      <c r="X136" s="7"/>
      <c r="Y136" s="7"/>
      <c r="Z136" s="7"/>
      <c r="AA136" s="7"/>
    </row>
    <row r="137" spans="20:27" ht="15">
      <c r="T137" s="7"/>
      <c r="U137" s="7"/>
      <c r="V137" s="7"/>
      <c r="W137" s="7"/>
      <c r="X137" s="7"/>
      <c r="Y137" s="7"/>
      <c r="Z137" s="7"/>
      <c r="AA137" s="7"/>
    </row>
    <row r="138" spans="20:27" ht="15">
      <c r="T138" s="7"/>
      <c r="U138" s="7"/>
      <c r="V138" s="7"/>
      <c r="W138" s="7"/>
      <c r="X138" s="7"/>
      <c r="Y138" s="7"/>
      <c r="Z138" s="7"/>
      <c r="AA138" s="7"/>
    </row>
    <row r="139" spans="20:27" ht="15">
      <c r="T139" s="7"/>
      <c r="U139" s="7"/>
      <c r="V139" s="7"/>
      <c r="W139" s="7"/>
      <c r="X139" s="7"/>
      <c r="Y139" s="7"/>
      <c r="Z139" s="7"/>
      <c r="AA139" s="7"/>
    </row>
    <row r="140" spans="20:27" ht="15">
      <c r="T140" s="7"/>
      <c r="U140" s="7"/>
      <c r="V140" s="7"/>
      <c r="W140" s="7"/>
      <c r="X140" s="7"/>
      <c r="Y140" s="7"/>
      <c r="Z140" s="7"/>
      <c r="AA140" s="7"/>
    </row>
    <row r="141" spans="20:27" ht="15">
      <c r="T141" s="7"/>
      <c r="U141" s="7"/>
      <c r="V141" s="7"/>
      <c r="W141" s="7"/>
      <c r="X141" s="7"/>
      <c r="Y141" s="7"/>
      <c r="Z141" s="7"/>
      <c r="AA141" s="7"/>
    </row>
    <row r="142" spans="20:27" ht="15">
      <c r="T142" s="7"/>
      <c r="U142" s="7"/>
      <c r="V142" s="7"/>
      <c r="W142" s="7"/>
      <c r="X142" s="7"/>
      <c r="Y142" s="7"/>
      <c r="Z142" s="7"/>
      <c r="AA142" s="7"/>
    </row>
    <row r="143" spans="20:27" ht="15">
      <c r="T143" s="7"/>
      <c r="U143" s="7"/>
      <c r="V143" s="7"/>
      <c r="W143" s="7"/>
      <c r="X143" s="7"/>
      <c r="Y143" s="7"/>
      <c r="Z143" s="7"/>
      <c r="AA143" s="7"/>
    </row>
    <row r="144" spans="20:27" ht="15">
      <c r="T144" s="7"/>
      <c r="U144" s="7"/>
      <c r="V144" s="7"/>
      <c r="W144" s="7"/>
      <c r="X144" s="7"/>
      <c r="Y144" s="7"/>
      <c r="Z144" s="7"/>
      <c r="AA144" s="7"/>
    </row>
    <row r="145" spans="20:27" ht="15">
      <c r="T145" s="7"/>
      <c r="U145" s="7"/>
      <c r="V145" s="7"/>
      <c r="W145" s="7"/>
      <c r="X145" s="7"/>
      <c r="Y145" s="7"/>
      <c r="Z145" s="7"/>
      <c r="AA145" s="7"/>
    </row>
    <row r="146" spans="20:27" ht="15">
      <c r="T146" s="7"/>
      <c r="U146" s="7"/>
      <c r="V146" s="7"/>
      <c r="W146" s="7"/>
      <c r="X146" s="7"/>
      <c r="Y146" s="7"/>
      <c r="Z146" s="7"/>
      <c r="AA146" s="7"/>
    </row>
    <row r="147" spans="20:27" ht="15">
      <c r="T147" s="7"/>
      <c r="U147" s="7"/>
      <c r="V147" s="7"/>
      <c r="W147" s="7"/>
      <c r="X147" s="7"/>
      <c r="Y147" s="7"/>
      <c r="Z147" s="7"/>
      <c r="AA147" s="7"/>
    </row>
    <row r="148" spans="20:27" ht="15">
      <c r="T148" s="7"/>
      <c r="U148" s="7"/>
      <c r="V148" s="7"/>
      <c r="W148" s="7"/>
      <c r="X148" s="7"/>
      <c r="Y148" s="7"/>
      <c r="Z148" s="7"/>
      <c r="AA148" s="7"/>
    </row>
    <row r="149" spans="20:27" ht="15">
      <c r="T149" s="7"/>
      <c r="U149" s="7"/>
      <c r="V149" s="7"/>
      <c r="W149" s="7"/>
      <c r="X149" s="7"/>
      <c r="Y149" s="7"/>
      <c r="Z149" s="7"/>
      <c r="AA149" s="7"/>
    </row>
    <row r="150" spans="20:27" ht="15">
      <c r="T150" s="7"/>
      <c r="U150" s="7"/>
      <c r="V150" s="7"/>
      <c r="W150" s="7"/>
      <c r="X150" s="7"/>
      <c r="Y150" s="7"/>
      <c r="Z150" s="7"/>
      <c r="AA150" s="7"/>
    </row>
    <row r="151" spans="20:27" ht="15">
      <c r="T151" s="7"/>
      <c r="U151" s="7"/>
      <c r="V151" s="7"/>
      <c r="W151" s="7"/>
      <c r="X151" s="7"/>
      <c r="Y151" s="7"/>
      <c r="Z151" s="7"/>
      <c r="AA151" s="7"/>
    </row>
    <row r="152" spans="20:27" ht="15">
      <c r="T152" s="7"/>
      <c r="U152" s="7"/>
      <c r="V152" s="7"/>
      <c r="W152" s="7"/>
      <c r="X152" s="7"/>
      <c r="Y152" s="7"/>
      <c r="Z152" s="7"/>
      <c r="AA152" s="7"/>
    </row>
    <row r="153" spans="20:27" ht="15">
      <c r="T153" s="7"/>
      <c r="U153" s="7"/>
      <c r="V153" s="7"/>
      <c r="W153" s="7"/>
      <c r="X153" s="7"/>
      <c r="Y153" s="7"/>
      <c r="Z153" s="7"/>
      <c r="AA153" s="7"/>
    </row>
    <row r="154" spans="20:27" ht="15">
      <c r="T154" s="7"/>
      <c r="U154" s="7"/>
      <c r="V154" s="7"/>
      <c r="W154" s="7"/>
      <c r="X154" s="7"/>
      <c r="Y154" s="7"/>
      <c r="Z154" s="7"/>
      <c r="AA154" s="7"/>
    </row>
    <row r="155" spans="20:27" ht="15">
      <c r="T155" s="7"/>
      <c r="U155" s="7"/>
      <c r="V155" s="7"/>
      <c r="W155" s="7"/>
      <c r="X155" s="7"/>
      <c r="Y155" s="7"/>
      <c r="Z155" s="7"/>
      <c r="AA155" s="7"/>
    </row>
    <row r="156" spans="20:27" ht="15">
      <c r="T156" s="7"/>
      <c r="U156" s="7"/>
      <c r="V156" s="7"/>
      <c r="W156" s="7"/>
      <c r="X156" s="7"/>
      <c r="Y156" s="7"/>
      <c r="Z156" s="7"/>
      <c r="AA156" s="7"/>
    </row>
    <row r="157" spans="20:27" ht="15">
      <c r="T157" s="7"/>
      <c r="U157" s="7"/>
      <c r="V157" s="7"/>
      <c r="W157" s="7"/>
      <c r="X157" s="7"/>
      <c r="Y157" s="7"/>
      <c r="Z157" s="7"/>
      <c r="AA157" s="7"/>
    </row>
    <row r="158" spans="20:27" ht="15">
      <c r="T158" s="7"/>
      <c r="U158" s="7"/>
      <c r="V158" s="7"/>
      <c r="W158" s="7"/>
      <c r="X158" s="7"/>
      <c r="Y158" s="7"/>
      <c r="Z158" s="7"/>
      <c r="AA158" s="7"/>
    </row>
    <row r="159" spans="20:27" ht="15">
      <c r="T159" s="7"/>
      <c r="U159" s="7"/>
      <c r="V159" s="7"/>
      <c r="W159" s="7"/>
      <c r="X159" s="7"/>
      <c r="Y159" s="7"/>
      <c r="Z159" s="7"/>
      <c r="AA159" s="7"/>
    </row>
    <row r="160" spans="20:27" ht="15">
      <c r="T160" s="7"/>
      <c r="U160" s="7"/>
      <c r="V160" s="7"/>
      <c r="W160" s="7"/>
      <c r="X160" s="7"/>
      <c r="Y160" s="7"/>
      <c r="Z160" s="7"/>
      <c r="AA160" s="7"/>
    </row>
    <row r="161" spans="20:27" ht="15">
      <c r="T161" s="7"/>
      <c r="U161" s="7"/>
      <c r="V161" s="7"/>
      <c r="W161" s="7"/>
      <c r="X161" s="7"/>
      <c r="Y161" s="7"/>
      <c r="Z161" s="7"/>
      <c r="AA161" s="7"/>
    </row>
    <row r="162" spans="20:27" ht="15">
      <c r="T162" s="7"/>
      <c r="U162" s="7"/>
      <c r="V162" s="7"/>
      <c r="W162" s="7"/>
      <c r="X162" s="7"/>
      <c r="Y162" s="7"/>
      <c r="Z162" s="7"/>
      <c r="AA162" s="7"/>
    </row>
    <row r="163" spans="20:27" ht="15">
      <c r="T163" s="7"/>
      <c r="U163" s="7"/>
      <c r="V163" s="7"/>
      <c r="W163" s="7"/>
      <c r="X163" s="7"/>
      <c r="Y163" s="7"/>
      <c r="Z163" s="7"/>
      <c r="AA163" s="7"/>
    </row>
    <row r="164" spans="20:27" ht="15">
      <c r="T164" s="7"/>
      <c r="U164" s="7"/>
      <c r="V164" s="7"/>
      <c r="W164" s="7"/>
      <c r="X164" s="7"/>
      <c r="Y164" s="7"/>
      <c r="Z164" s="7"/>
      <c r="AA164" s="7"/>
    </row>
    <row r="165" spans="20:27" ht="15">
      <c r="T165" s="7"/>
      <c r="U165" s="7"/>
      <c r="V165" s="7"/>
      <c r="W165" s="7"/>
      <c r="X165" s="7"/>
      <c r="Y165" s="7"/>
      <c r="Z165" s="7"/>
      <c r="AA165" s="7"/>
    </row>
    <row r="166" spans="20:27" ht="15">
      <c r="T166" s="7"/>
      <c r="U166" s="7"/>
      <c r="V166" s="7"/>
      <c r="W166" s="7"/>
      <c r="X166" s="7"/>
      <c r="Y166" s="7"/>
      <c r="Z166" s="7"/>
      <c r="AA166" s="7"/>
    </row>
    <row r="167" spans="20:27" ht="15">
      <c r="T167" s="7"/>
      <c r="U167" s="7"/>
      <c r="V167" s="7"/>
      <c r="W167" s="7"/>
      <c r="X167" s="7"/>
      <c r="Y167" s="7"/>
      <c r="Z167" s="7"/>
      <c r="AA167" s="7"/>
    </row>
    <row r="168" spans="20:27" ht="15">
      <c r="T168" s="7"/>
      <c r="U168" s="7"/>
      <c r="V168" s="7"/>
      <c r="W168" s="7"/>
      <c r="X168" s="7"/>
      <c r="Y168" s="7"/>
      <c r="Z168" s="7"/>
      <c r="AA168" s="7"/>
    </row>
    <row r="169" spans="20:27" ht="15">
      <c r="T169" s="7"/>
      <c r="U169" s="7"/>
      <c r="V169" s="7"/>
      <c r="W169" s="7"/>
      <c r="X169" s="7"/>
      <c r="Y169" s="7"/>
      <c r="Z169" s="7"/>
      <c r="AA169" s="7"/>
    </row>
    <row r="170" spans="20:27" ht="15">
      <c r="T170" s="7"/>
      <c r="U170" s="7"/>
      <c r="V170" s="7"/>
      <c r="W170" s="7"/>
      <c r="X170" s="7"/>
      <c r="Y170" s="7"/>
      <c r="Z170" s="7"/>
      <c r="AA170" s="7"/>
    </row>
    <row r="171" spans="20:27" ht="15">
      <c r="T171" s="7"/>
      <c r="U171" s="7"/>
      <c r="V171" s="7"/>
      <c r="W171" s="7"/>
      <c r="X171" s="7"/>
      <c r="Y171" s="7"/>
      <c r="Z171" s="7"/>
      <c r="AA171" s="7"/>
    </row>
    <row r="172" spans="20:27" ht="15">
      <c r="T172" s="7"/>
      <c r="U172" s="7"/>
      <c r="V172" s="7"/>
      <c r="W172" s="7"/>
      <c r="X172" s="7"/>
      <c r="Y172" s="7"/>
      <c r="Z172" s="7"/>
      <c r="AA172" s="7"/>
    </row>
    <row r="173" spans="20:27" ht="15">
      <c r="T173" s="7"/>
      <c r="U173" s="7"/>
      <c r="V173" s="7"/>
      <c r="W173" s="7"/>
      <c r="X173" s="7"/>
      <c r="Y173" s="7"/>
      <c r="Z173" s="7"/>
      <c r="AA173" s="7"/>
    </row>
    <row r="174" spans="20:27" ht="15">
      <c r="T174" s="7"/>
      <c r="U174" s="7"/>
      <c r="V174" s="7"/>
      <c r="W174" s="7"/>
      <c r="X174" s="7"/>
      <c r="Y174" s="7"/>
      <c r="Z174" s="7"/>
      <c r="AA174" s="7"/>
    </row>
    <row r="175" spans="20:27" ht="15">
      <c r="T175" s="7"/>
      <c r="U175" s="7"/>
      <c r="V175" s="7"/>
      <c r="W175" s="7"/>
      <c r="X175" s="7"/>
      <c r="Y175" s="7"/>
      <c r="Z175" s="7"/>
      <c r="AA175" s="7"/>
    </row>
    <row r="176" spans="20:27" ht="15">
      <c r="T176" s="7"/>
      <c r="U176" s="7"/>
      <c r="V176" s="7"/>
      <c r="W176" s="7"/>
      <c r="X176" s="7"/>
      <c r="Y176" s="7"/>
      <c r="Z176" s="7"/>
      <c r="AA176" s="7"/>
    </row>
    <row r="177" spans="20:27" ht="15">
      <c r="T177" s="7"/>
      <c r="U177" s="7"/>
      <c r="V177" s="7"/>
      <c r="W177" s="7"/>
      <c r="X177" s="7"/>
      <c r="Y177" s="7"/>
      <c r="Z177" s="7"/>
      <c r="AA177" s="7"/>
    </row>
    <row r="178" spans="20:27" ht="15">
      <c r="T178" s="7"/>
      <c r="U178" s="7"/>
      <c r="V178" s="7"/>
      <c r="W178" s="7"/>
      <c r="X178" s="7"/>
      <c r="Y178" s="7"/>
      <c r="Z178" s="7"/>
      <c r="AA178" s="7"/>
    </row>
    <row r="179" spans="20:27" ht="15">
      <c r="T179" s="7"/>
      <c r="U179" s="7"/>
      <c r="V179" s="7"/>
      <c r="W179" s="7"/>
      <c r="X179" s="7"/>
      <c r="Y179" s="7"/>
      <c r="Z179" s="7"/>
      <c r="AA179" s="7"/>
    </row>
    <row r="180" spans="20:27" ht="15">
      <c r="T180" s="7"/>
      <c r="U180" s="7"/>
      <c r="V180" s="7"/>
      <c r="W180" s="7"/>
      <c r="X180" s="7"/>
      <c r="Y180" s="7"/>
      <c r="Z180" s="7"/>
      <c r="AA180" s="7"/>
    </row>
    <row r="181" spans="20:27" ht="15">
      <c r="T181" s="7"/>
      <c r="U181" s="7"/>
      <c r="V181" s="7"/>
      <c r="W181" s="7"/>
      <c r="X181" s="7"/>
      <c r="Y181" s="7"/>
      <c r="Z181" s="7"/>
      <c r="AA181" s="7"/>
    </row>
    <row r="182" spans="20:27" ht="15">
      <c r="T182" s="7"/>
      <c r="U182" s="7"/>
      <c r="V182" s="7"/>
      <c r="W182" s="7"/>
      <c r="X182" s="7"/>
      <c r="Y182" s="7"/>
      <c r="Z182" s="7"/>
      <c r="AA182" s="7"/>
    </row>
    <row r="183" spans="20:27" ht="15">
      <c r="T183" s="7"/>
      <c r="U183" s="7"/>
      <c r="V183" s="7"/>
      <c r="W183" s="7"/>
      <c r="X183" s="7"/>
      <c r="Y183" s="7"/>
      <c r="Z183" s="7"/>
      <c r="AA183" s="7"/>
    </row>
    <row r="184" spans="20:27" ht="15">
      <c r="T184" s="7"/>
      <c r="U184" s="7"/>
      <c r="V184" s="7"/>
      <c r="W184" s="7"/>
      <c r="X184" s="7"/>
      <c r="Y184" s="7"/>
      <c r="Z184" s="7"/>
      <c r="AA184" s="7"/>
    </row>
    <row r="185" spans="20:27" ht="15">
      <c r="T185" s="7"/>
      <c r="U185" s="7"/>
      <c r="V185" s="7"/>
      <c r="W185" s="7"/>
      <c r="X185" s="7"/>
      <c r="Y185" s="7"/>
      <c r="Z185" s="7"/>
      <c r="AA185" s="7"/>
    </row>
    <row r="186" spans="20:27" ht="15">
      <c r="T186" s="7"/>
      <c r="U186" s="7"/>
      <c r="V186" s="7"/>
      <c r="W186" s="7"/>
      <c r="X186" s="7"/>
      <c r="Y186" s="7"/>
      <c r="Z186" s="7"/>
      <c r="AA186" s="7"/>
    </row>
    <row r="187" spans="20:27" ht="15">
      <c r="T187" s="7"/>
      <c r="U187" s="7"/>
      <c r="V187" s="7"/>
      <c r="W187" s="7"/>
      <c r="X187" s="7"/>
      <c r="Y187" s="7"/>
      <c r="Z187" s="7"/>
      <c r="AA187" s="7"/>
    </row>
    <row r="188" spans="20:27" ht="15">
      <c r="T188" s="7"/>
      <c r="U188" s="7"/>
      <c r="V188" s="7"/>
      <c r="W188" s="7"/>
      <c r="X188" s="7"/>
      <c r="Y188" s="7"/>
      <c r="Z188" s="7"/>
      <c r="AA188" s="7"/>
    </row>
    <row r="189" spans="20:27" ht="15">
      <c r="T189" s="7"/>
      <c r="U189" s="7"/>
      <c r="V189" s="7"/>
      <c r="W189" s="7"/>
      <c r="X189" s="7"/>
      <c r="Y189" s="7"/>
      <c r="Z189" s="7"/>
      <c r="AA189" s="7"/>
    </row>
    <row r="190" spans="20:27" ht="15">
      <c r="T190" s="7"/>
      <c r="U190" s="7"/>
      <c r="V190" s="7"/>
      <c r="W190" s="7"/>
      <c r="X190" s="7"/>
      <c r="Y190" s="7"/>
      <c r="Z190" s="7"/>
      <c r="AA190" s="7"/>
    </row>
    <row r="191" spans="20:27" ht="15">
      <c r="T191" s="7"/>
      <c r="U191" s="7"/>
      <c r="V191" s="7"/>
      <c r="W191" s="7"/>
      <c r="X191" s="7"/>
      <c r="Y191" s="7"/>
      <c r="Z191" s="7"/>
      <c r="AA191" s="7"/>
    </row>
    <row r="192" spans="20:27" ht="15">
      <c r="T192" s="7"/>
      <c r="U192" s="7"/>
      <c r="V192" s="7"/>
      <c r="W192" s="7"/>
      <c r="X192" s="7"/>
      <c r="Y192" s="7"/>
      <c r="Z192" s="7"/>
      <c r="AA192" s="7"/>
    </row>
    <row r="193" spans="20:27" ht="15">
      <c r="T193" s="7"/>
      <c r="U193" s="7"/>
      <c r="V193" s="7"/>
      <c r="W193" s="7"/>
      <c r="X193" s="7"/>
      <c r="Y193" s="7"/>
      <c r="Z193" s="7"/>
      <c r="AA193" s="7"/>
    </row>
    <row r="194" spans="20:27" ht="15">
      <c r="T194" s="7"/>
      <c r="U194" s="7"/>
      <c r="V194" s="7"/>
      <c r="W194" s="7"/>
      <c r="X194" s="7"/>
      <c r="Y194" s="7"/>
      <c r="Z194" s="7"/>
      <c r="AA194" s="7"/>
    </row>
    <row r="195" spans="20:27" ht="15">
      <c r="T195" s="7"/>
      <c r="U195" s="7"/>
      <c r="V195" s="7"/>
      <c r="W195" s="7"/>
      <c r="X195" s="7"/>
      <c r="Y195" s="7"/>
      <c r="Z195" s="7"/>
      <c r="AA195" s="7"/>
    </row>
    <row r="196" spans="20:27" ht="15">
      <c r="T196" s="7"/>
      <c r="U196" s="7"/>
      <c r="V196" s="7"/>
      <c r="W196" s="7"/>
      <c r="X196" s="7"/>
      <c r="Y196" s="7"/>
      <c r="Z196" s="7"/>
      <c r="AA196" s="7"/>
    </row>
    <row r="197" spans="20:27" ht="15">
      <c r="T197" s="7"/>
      <c r="U197" s="7"/>
      <c r="V197" s="7"/>
      <c r="W197" s="7"/>
      <c r="X197" s="7"/>
      <c r="Y197" s="7"/>
      <c r="Z197" s="7"/>
      <c r="AA197" s="7"/>
    </row>
    <row r="198" spans="20:27" ht="15">
      <c r="T198" s="7"/>
      <c r="U198" s="7"/>
      <c r="V198" s="7"/>
      <c r="W198" s="7"/>
      <c r="X198" s="7"/>
      <c r="Y198" s="7"/>
      <c r="Z198" s="7"/>
      <c r="AA198" s="7"/>
    </row>
    <row r="199" spans="20:27" ht="15">
      <c r="T199" s="7"/>
      <c r="U199" s="7"/>
      <c r="V199" s="7"/>
      <c r="W199" s="7"/>
      <c r="X199" s="7"/>
      <c r="Y199" s="7"/>
      <c r="Z199" s="7"/>
      <c r="AA199" s="7"/>
    </row>
    <row r="200" spans="20:27" ht="15">
      <c r="T200" s="7"/>
      <c r="U200" s="7"/>
      <c r="V200" s="7"/>
      <c r="W200" s="7"/>
      <c r="X200" s="7"/>
      <c r="Y200" s="7"/>
      <c r="Z200" s="7"/>
      <c r="AA200" s="7"/>
    </row>
    <row r="201" spans="20:27" ht="15">
      <c r="T201" s="7"/>
      <c r="U201" s="7"/>
      <c r="V201" s="7"/>
      <c r="W201" s="7"/>
      <c r="X201" s="7"/>
      <c r="Y201" s="7"/>
      <c r="Z201" s="7"/>
      <c r="AA201" s="7"/>
    </row>
    <row r="202" spans="20:27" ht="15">
      <c r="T202" s="7"/>
      <c r="U202" s="7"/>
      <c r="V202" s="7"/>
      <c r="W202" s="7"/>
      <c r="X202" s="7"/>
      <c r="Y202" s="7"/>
      <c r="Z202" s="7"/>
      <c r="AA202" s="7"/>
    </row>
    <row r="203" spans="20:27" ht="15">
      <c r="T203" s="7"/>
      <c r="U203" s="7"/>
      <c r="V203" s="7"/>
      <c r="W203" s="7"/>
      <c r="X203" s="7"/>
      <c r="Y203" s="7"/>
      <c r="Z203" s="7"/>
      <c r="AA203" s="7"/>
    </row>
    <row r="204" spans="20:27" ht="15">
      <c r="T204" s="7"/>
      <c r="U204" s="7"/>
      <c r="V204" s="7"/>
      <c r="W204" s="7"/>
      <c r="X204" s="7"/>
      <c r="Y204" s="7"/>
      <c r="Z204" s="7"/>
      <c r="AA204" s="7"/>
    </row>
    <row r="205" spans="20:27" ht="15">
      <c r="T205" s="7"/>
      <c r="U205" s="7"/>
      <c r="V205" s="7"/>
      <c r="W205" s="7"/>
      <c r="X205" s="7"/>
      <c r="Y205" s="7"/>
      <c r="Z205" s="7"/>
      <c r="AA205" s="7"/>
    </row>
    <row r="206" spans="20:27" ht="15">
      <c r="T206" s="7"/>
      <c r="U206" s="7"/>
      <c r="V206" s="7"/>
      <c r="W206" s="7"/>
      <c r="X206" s="7"/>
      <c r="Y206" s="7"/>
      <c r="Z206" s="7"/>
      <c r="AA206" s="7"/>
    </row>
    <row r="207" spans="20:27" ht="15">
      <c r="T207" s="7"/>
      <c r="U207" s="7"/>
      <c r="V207" s="7"/>
      <c r="W207" s="7"/>
      <c r="X207" s="7"/>
      <c r="Y207" s="7"/>
      <c r="Z207" s="7"/>
      <c r="AA207" s="7"/>
    </row>
  </sheetData>
  <sheetProtection/>
  <mergeCells count="44">
    <mergeCell ref="K9:K10"/>
    <mergeCell ref="I7:P7"/>
    <mergeCell ref="P2:S2"/>
    <mergeCell ref="P4:S4"/>
    <mergeCell ref="P9:P10"/>
    <mergeCell ref="A2:D2"/>
    <mergeCell ref="A3:D3"/>
    <mergeCell ref="O9:O10"/>
    <mergeCell ref="R6:R10"/>
    <mergeCell ref="Q7:Q10"/>
    <mergeCell ref="H7:H10"/>
    <mergeCell ref="D9:D10"/>
    <mergeCell ref="S6:S10"/>
    <mergeCell ref="J9:J10"/>
    <mergeCell ref="D7:E8"/>
    <mergeCell ref="H6:Q6"/>
    <mergeCell ref="C6:E6"/>
    <mergeCell ref="C7:C10"/>
    <mergeCell ref="J8:P8"/>
    <mergeCell ref="N9:N10"/>
    <mergeCell ref="I8:I10"/>
    <mergeCell ref="M9:M10"/>
    <mergeCell ref="E1:O1"/>
    <mergeCell ref="E2:O2"/>
    <mergeCell ref="E3:O3"/>
    <mergeCell ref="F6:F10"/>
    <mergeCell ref="G6:G10"/>
    <mergeCell ref="A22:B22"/>
    <mergeCell ref="A11:B11"/>
    <mergeCell ref="E9:E10"/>
    <mergeCell ref="A6:B10"/>
    <mergeCell ref="L9:L10"/>
    <mergeCell ref="N76:S76"/>
    <mergeCell ref="B77:E77"/>
    <mergeCell ref="N77:S77"/>
    <mergeCell ref="B78:D78"/>
    <mergeCell ref="N78:S78"/>
    <mergeCell ref="A76:E76"/>
    <mergeCell ref="B82:O82"/>
    <mergeCell ref="B83:O83"/>
    <mergeCell ref="B84:O84"/>
    <mergeCell ref="B85:O85"/>
    <mergeCell ref="A87:E87"/>
    <mergeCell ref="O89:R89"/>
  </mergeCells>
  <conditionalFormatting sqref="D40:D43 B40:B43">
    <cfRule type="cellIs" priority="4" dxfId="5" operator="equal" stopIfTrue="1">
      <formula>0</formula>
    </cfRule>
  </conditionalFormatting>
  <printOptions/>
  <pageMargins left="0.2" right="0.2" top="0.23" bottom="0.21" header="0.3" footer="0.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"/>
  <sheetViews>
    <sheetView tabSelected="1" zoomScale="85" zoomScaleNormal="85" zoomScalePageLayoutView="0" workbookViewId="0" topLeftCell="A58">
      <selection activeCell="I69" sqref="I68:I69"/>
    </sheetView>
  </sheetViews>
  <sheetFormatPr defaultColWidth="9.140625" defaultRowHeight="15"/>
  <cols>
    <col min="1" max="1" width="3.140625" style="4" customWidth="1"/>
    <col min="2" max="2" width="14.28125" style="4" customWidth="1"/>
    <col min="3" max="4" width="13.00390625" style="4" customWidth="1"/>
    <col min="5" max="5" width="12.57421875" style="4" customWidth="1"/>
    <col min="6" max="6" width="11.57421875" style="4" customWidth="1"/>
    <col min="7" max="7" width="8.8515625" style="4" customWidth="1"/>
    <col min="8" max="8" width="13.140625" style="4" customWidth="1"/>
    <col min="9" max="9" width="11.28125" style="4" customWidth="1"/>
    <col min="10" max="10" width="11.00390625" style="4" customWidth="1"/>
    <col min="11" max="11" width="10.421875" style="4" customWidth="1"/>
    <col min="12" max="12" width="7.140625" style="4" customWidth="1"/>
    <col min="13" max="13" width="11.8515625" style="4" customWidth="1"/>
    <col min="14" max="14" width="10.140625" style="4" customWidth="1"/>
    <col min="15" max="15" width="7.28125" style="4" customWidth="1"/>
    <col min="16" max="16" width="6.28125" style="4" customWidth="1"/>
    <col min="17" max="17" width="9.28125" style="4" customWidth="1"/>
    <col min="18" max="18" width="9.8515625" style="4" customWidth="1"/>
    <col min="19" max="19" width="12.421875" style="4" customWidth="1"/>
    <col min="20" max="20" width="6.7109375" style="4" customWidth="1"/>
    <col min="21" max="21" width="11.00390625" style="4" customWidth="1"/>
    <col min="22" max="22" width="10.7109375" style="4" customWidth="1"/>
    <col min="23" max="23" width="14.00390625" style="4" customWidth="1"/>
    <col min="24" max="24" width="4.8515625" style="4" customWidth="1"/>
    <col min="25" max="25" width="4.28125" style="4" customWidth="1"/>
    <col min="26" max="26" width="9.140625" style="4" customWidth="1"/>
    <col min="27" max="27" width="13.00390625" style="4" bestFit="1" customWidth="1"/>
    <col min="28" max="28" width="12.00390625" style="4" bestFit="1" customWidth="1"/>
    <col min="29" max="16384" width="9.140625" style="4" customWidth="1"/>
  </cols>
  <sheetData>
    <row r="1" spans="1:21" ht="20.25" customHeight="1">
      <c r="A1" s="2" t="s">
        <v>101</v>
      </c>
      <c r="B1" s="2"/>
      <c r="C1" s="2"/>
      <c r="E1" s="313" t="s">
        <v>102</v>
      </c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" t="s">
        <v>121</v>
      </c>
      <c r="R1" s="3"/>
      <c r="S1" s="3"/>
      <c r="T1" s="3"/>
      <c r="U1" s="179"/>
    </row>
    <row r="2" spans="1:21" ht="17.25" customHeight="1">
      <c r="A2" s="336" t="s">
        <v>2</v>
      </c>
      <c r="B2" s="336"/>
      <c r="C2" s="336"/>
      <c r="D2" s="336"/>
      <c r="E2" s="314" t="s">
        <v>3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35" t="s">
        <v>150</v>
      </c>
      <c r="R2" s="335"/>
      <c r="S2" s="335"/>
      <c r="T2" s="335"/>
      <c r="U2" s="53"/>
    </row>
    <row r="3" spans="1:21" ht="14.25" customHeight="1">
      <c r="A3" s="336" t="s">
        <v>4</v>
      </c>
      <c r="B3" s="336"/>
      <c r="C3" s="336"/>
      <c r="D3" s="336"/>
      <c r="E3" s="315" t="s">
        <v>156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" t="s">
        <v>122</v>
      </c>
      <c r="R3" s="17"/>
      <c r="S3" s="3"/>
      <c r="T3" s="3"/>
      <c r="U3" s="3"/>
    </row>
    <row r="4" spans="1:21" ht="14.25" customHeight="1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8"/>
      <c r="P4" s="48"/>
      <c r="Q4" s="335" t="s">
        <v>151</v>
      </c>
      <c r="R4" s="335"/>
      <c r="S4" s="335"/>
      <c r="T4" s="335"/>
      <c r="U4" s="53"/>
    </row>
    <row r="5" spans="2:21" ht="15" customHeight="1">
      <c r="B5" s="5"/>
      <c r="C5" s="5"/>
      <c r="H5" s="60"/>
      <c r="Q5" s="385" t="s">
        <v>103</v>
      </c>
      <c r="R5" s="385"/>
      <c r="S5" s="385"/>
      <c r="T5" s="385"/>
      <c r="U5" s="179"/>
    </row>
    <row r="6" spans="1:20" ht="22.5" customHeight="1">
      <c r="A6" s="357" t="s">
        <v>6</v>
      </c>
      <c r="B6" s="358"/>
      <c r="C6" s="386" t="s">
        <v>7</v>
      </c>
      <c r="D6" s="387"/>
      <c r="E6" s="388"/>
      <c r="F6" s="371" t="s">
        <v>8</v>
      </c>
      <c r="G6" s="379" t="s">
        <v>9</v>
      </c>
      <c r="H6" s="382" t="s">
        <v>10</v>
      </c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68" t="s">
        <v>123</v>
      </c>
      <c r="T6" s="383" t="s">
        <v>104</v>
      </c>
    </row>
    <row r="7" spans="1:30" s="6" customFormat="1" ht="16.5" customHeight="1">
      <c r="A7" s="359"/>
      <c r="B7" s="360"/>
      <c r="C7" s="363" t="s">
        <v>12</v>
      </c>
      <c r="D7" s="374" t="s">
        <v>13</v>
      </c>
      <c r="E7" s="375"/>
      <c r="F7" s="372"/>
      <c r="G7" s="380"/>
      <c r="H7" s="369" t="s">
        <v>14</v>
      </c>
      <c r="I7" s="378" t="s">
        <v>15</v>
      </c>
      <c r="J7" s="378"/>
      <c r="K7" s="378"/>
      <c r="L7" s="378"/>
      <c r="M7" s="378"/>
      <c r="N7" s="378"/>
      <c r="O7" s="378"/>
      <c r="P7" s="378"/>
      <c r="Q7" s="378"/>
      <c r="R7" s="370" t="s">
        <v>16</v>
      </c>
      <c r="S7" s="369"/>
      <c r="T7" s="384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20" ht="15.75" customHeight="1">
      <c r="A8" s="359"/>
      <c r="B8" s="360"/>
      <c r="C8" s="389"/>
      <c r="D8" s="376"/>
      <c r="E8" s="377"/>
      <c r="F8" s="372"/>
      <c r="G8" s="380"/>
      <c r="H8" s="369"/>
      <c r="I8" s="369" t="s">
        <v>14</v>
      </c>
      <c r="J8" s="378" t="s">
        <v>13</v>
      </c>
      <c r="K8" s="378"/>
      <c r="L8" s="378"/>
      <c r="M8" s="378"/>
      <c r="N8" s="378"/>
      <c r="O8" s="378"/>
      <c r="P8" s="378"/>
      <c r="Q8" s="378"/>
      <c r="R8" s="370"/>
      <c r="S8" s="369"/>
      <c r="T8" s="384"/>
    </row>
    <row r="9" spans="1:20" ht="15.75" customHeight="1">
      <c r="A9" s="359"/>
      <c r="B9" s="360"/>
      <c r="C9" s="389"/>
      <c r="D9" s="363" t="s">
        <v>17</v>
      </c>
      <c r="E9" s="363" t="s">
        <v>18</v>
      </c>
      <c r="F9" s="372"/>
      <c r="G9" s="380"/>
      <c r="H9" s="369"/>
      <c r="I9" s="369"/>
      <c r="J9" s="378" t="s">
        <v>19</v>
      </c>
      <c r="K9" s="378" t="s">
        <v>20</v>
      </c>
      <c r="L9" s="378" t="s">
        <v>105</v>
      </c>
      <c r="M9" s="370" t="s">
        <v>21</v>
      </c>
      <c r="N9" s="370" t="s">
        <v>22</v>
      </c>
      <c r="O9" s="370" t="s">
        <v>23</v>
      </c>
      <c r="P9" s="370" t="s">
        <v>124</v>
      </c>
      <c r="Q9" s="370" t="s">
        <v>125</v>
      </c>
      <c r="R9" s="370"/>
      <c r="S9" s="369"/>
      <c r="T9" s="384"/>
    </row>
    <row r="10" spans="1:20" ht="67.5" customHeight="1">
      <c r="A10" s="361"/>
      <c r="B10" s="362"/>
      <c r="C10" s="364"/>
      <c r="D10" s="364"/>
      <c r="E10" s="364"/>
      <c r="F10" s="373"/>
      <c r="G10" s="381"/>
      <c r="H10" s="369"/>
      <c r="I10" s="369"/>
      <c r="J10" s="378"/>
      <c r="K10" s="378"/>
      <c r="L10" s="378"/>
      <c r="M10" s="370"/>
      <c r="N10" s="370"/>
      <c r="O10" s="370" t="s">
        <v>23</v>
      </c>
      <c r="P10" s="370" t="s">
        <v>124</v>
      </c>
      <c r="Q10" s="370" t="s">
        <v>125</v>
      </c>
      <c r="R10" s="370"/>
      <c r="S10" s="369"/>
      <c r="T10" s="384"/>
    </row>
    <row r="11" spans="1:25" ht="11.25" customHeight="1">
      <c r="A11" s="390" t="s">
        <v>24</v>
      </c>
      <c r="B11" s="391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9">
        <v>6</v>
      </c>
      <c r="I11" s="19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18">
        <v>14</v>
      </c>
      <c r="Q11" s="18">
        <v>15</v>
      </c>
      <c r="R11" s="18">
        <v>16</v>
      </c>
      <c r="S11" s="19">
        <v>17</v>
      </c>
      <c r="T11" s="18">
        <v>18</v>
      </c>
      <c r="U11" s="180" t="s">
        <v>106</v>
      </c>
      <c r="V11" s="180" t="s">
        <v>107</v>
      </c>
      <c r="W11" s="180" t="s">
        <v>152</v>
      </c>
      <c r="X11" s="181"/>
      <c r="Y11" s="182"/>
    </row>
    <row r="12" spans="1:25" ht="11.25" customHeight="1">
      <c r="A12" s="56"/>
      <c r="B12" s="57" t="s">
        <v>153</v>
      </c>
      <c r="C12" s="183">
        <f>C22-C23-C24-C25-C26-C27-C28-C29</f>
        <v>5.721813067793846E-08</v>
      </c>
      <c r="D12" s="183">
        <f aca="true" t="shared" si="0" ref="D12:S12">D22-D23-D24-D25-D26-D27-D28-D29</f>
        <v>0</v>
      </c>
      <c r="E12" s="183">
        <f t="shared" si="0"/>
        <v>-2.3865140974521637E-09</v>
      </c>
      <c r="F12" s="183">
        <f t="shared" si="0"/>
        <v>0</v>
      </c>
      <c r="G12" s="183">
        <f t="shared" si="0"/>
        <v>0</v>
      </c>
      <c r="H12" s="183">
        <f t="shared" si="0"/>
        <v>-2.3865140974521637E-09</v>
      </c>
      <c r="I12" s="183">
        <f t="shared" si="0"/>
        <v>-2.3865140974521637E-09</v>
      </c>
      <c r="J12" s="183">
        <f t="shared" si="0"/>
        <v>8.913048077374697E-11</v>
      </c>
      <c r="K12" s="183">
        <f t="shared" si="0"/>
        <v>1.2514647096395493E-09</v>
      </c>
      <c r="L12" s="183">
        <f t="shared" si="0"/>
        <v>0</v>
      </c>
      <c r="M12" s="183">
        <f t="shared" si="0"/>
        <v>0</v>
      </c>
      <c r="N12" s="183">
        <f t="shared" si="0"/>
        <v>0</v>
      </c>
      <c r="O12" s="183">
        <f t="shared" si="0"/>
        <v>0</v>
      </c>
      <c r="P12" s="183">
        <f t="shared" si="0"/>
        <v>0</v>
      </c>
      <c r="Q12" s="183">
        <f t="shared" si="0"/>
        <v>0</v>
      </c>
      <c r="R12" s="183">
        <f t="shared" si="0"/>
        <v>0</v>
      </c>
      <c r="S12" s="183">
        <f t="shared" si="0"/>
        <v>0</v>
      </c>
      <c r="T12" s="183"/>
      <c r="U12" s="180"/>
      <c r="V12" s="180"/>
      <c r="W12" s="180"/>
      <c r="X12" s="184"/>
      <c r="Y12" s="185"/>
    </row>
    <row r="13" spans="1:25" ht="11.25" customHeight="1">
      <c r="A13" s="56"/>
      <c r="B13" s="57" t="s">
        <v>138</v>
      </c>
      <c r="C13" s="183">
        <f>C31-C32-C33-C34-C35-C36-C37</f>
        <v>0</v>
      </c>
      <c r="D13" s="183">
        <f aca="true" t="shared" si="1" ref="D13:S13">D31-D32-D33-D34-D35-D36-D37</f>
        <v>0</v>
      </c>
      <c r="E13" s="183">
        <f t="shared" si="1"/>
        <v>0</v>
      </c>
      <c r="F13" s="183">
        <f t="shared" si="1"/>
        <v>0</v>
      </c>
      <c r="G13" s="183">
        <f t="shared" si="1"/>
        <v>0</v>
      </c>
      <c r="H13" s="183">
        <f t="shared" si="1"/>
        <v>0</v>
      </c>
      <c r="I13" s="183">
        <f t="shared" si="1"/>
        <v>0</v>
      </c>
      <c r="J13" s="183">
        <f t="shared" si="1"/>
        <v>0</v>
      </c>
      <c r="K13" s="183">
        <f t="shared" si="1"/>
        <v>0</v>
      </c>
      <c r="L13" s="183">
        <f t="shared" si="1"/>
        <v>0</v>
      </c>
      <c r="M13" s="183">
        <f t="shared" si="1"/>
        <v>0</v>
      </c>
      <c r="N13" s="183">
        <f t="shared" si="1"/>
        <v>0</v>
      </c>
      <c r="O13" s="183">
        <f t="shared" si="1"/>
        <v>0</v>
      </c>
      <c r="P13" s="183">
        <f t="shared" si="1"/>
        <v>0</v>
      </c>
      <c r="Q13" s="183">
        <f t="shared" si="1"/>
        <v>0</v>
      </c>
      <c r="R13" s="183">
        <f t="shared" si="1"/>
        <v>0</v>
      </c>
      <c r="S13" s="183">
        <f t="shared" si="1"/>
        <v>0</v>
      </c>
      <c r="T13" s="183"/>
      <c r="U13" s="180"/>
      <c r="V13" s="180"/>
      <c r="W13" s="180"/>
      <c r="X13" s="184"/>
      <c r="Y13" s="185"/>
    </row>
    <row r="14" spans="1:25" ht="11.25" customHeight="1">
      <c r="A14" s="56"/>
      <c r="B14" s="57" t="s">
        <v>139</v>
      </c>
      <c r="C14" s="183">
        <f>C38-C39-C40-C41-C42-C43</f>
        <v>0</v>
      </c>
      <c r="D14" s="183">
        <f aca="true" t="shared" si="2" ref="D14:S14">D38-D39-D40-D41-D42-D43</f>
        <v>0</v>
      </c>
      <c r="E14" s="183">
        <f t="shared" si="2"/>
        <v>0</v>
      </c>
      <c r="F14" s="183">
        <f t="shared" si="2"/>
        <v>0</v>
      </c>
      <c r="G14" s="183">
        <f t="shared" si="2"/>
        <v>0</v>
      </c>
      <c r="H14" s="183">
        <f t="shared" si="2"/>
        <v>0</v>
      </c>
      <c r="I14" s="183">
        <f t="shared" si="2"/>
        <v>0</v>
      </c>
      <c r="J14" s="183">
        <f t="shared" si="2"/>
        <v>0</v>
      </c>
      <c r="K14" s="183">
        <f t="shared" si="2"/>
        <v>0</v>
      </c>
      <c r="L14" s="183">
        <f t="shared" si="2"/>
        <v>0</v>
      </c>
      <c r="M14" s="183">
        <f t="shared" si="2"/>
        <v>0</v>
      </c>
      <c r="N14" s="183">
        <f t="shared" si="2"/>
        <v>0</v>
      </c>
      <c r="O14" s="183">
        <f t="shared" si="2"/>
        <v>0</v>
      </c>
      <c r="P14" s="183">
        <f t="shared" si="2"/>
        <v>0</v>
      </c>
      <c r="Q14" s="183">
        <f t="shared" si="2"/>
        <v>0</v>
      </c>
      <c r="R14" s="183">
        <f t="shared" si="2"/>
        <v>0</v>
      </c>
      <c r="S14" s="183">
        <f t="shared" si="2"/>
        <v>0</v>
      </c>
      <c r="T14" s="183"/>
      <c r="U14" s="180"/>
      <c r="V14" s="180"/>
      <c r="W14" s="180"/>
      <c r="X14" s="184"/>
      <c r="Y14" s="185"/>
    </row>
    <row r="15" spans="1:25" ht="11.25" customHeight="1">
      <c r="A15" s="56"/>
      <c r="B15" s="57" t="s">
        <v>140</v>
      </c>
      <c r="C15" s="183">
        <f>C49-C50-C51-C52-C53</f>
        <v>0</v>
      </c>
      <c r="D15" s="183">
        <f aca="true" t="shared" si="3" ref="D15:S15">D49-D50-D51-D52-D53</f>
        <v>0</v>
      </c>
      <c r="E15" s="183">
        <f t="shared" si="3"/>
        <v>0</v>
      </c>
      <c r="F15" s="183">
        <f t="shared" si="3"/>
        <v>0</v>
      </c>
      <c r="G15" s="183">
        <f t="shared" si="3"/>
        <v>0</v>
      </c>
      <c r="H15" s="183">
        <f t="shared" si="3"/>
        <v>0</v>
      </c>
      <c r="I15" s="183">
        <f t="shared" si="3"/>
        <v>0</v>
      </c>
      <c r="J15" s="183">
        <f t="shared" si="3"/>
        <v>0</v>
      </c>
      <c r="K15" s="183">
        <f t="shared" si="3"/>
        <v>0</v>
      </c>
      <c r="L15" s="183">
        <f t="shared" si="3"/>
        <v>0</v>
      </c>
      <c r="M15" s="183">
        <f t="shared" si="3"/>
        <v>0</v>
      </c>
      <c r="N15" s="183">
        <f t="shared" si="3"/>
        <v>0</v>
      </c>
      <c r="O15" s="183">
        <f t="shared" si="3"/>
        <v>0</v>
      </c>
      <c r="P15" s="183">
        <f t="shared" si="3"/>
        <v>0</v>
      </c>
      <c r="Q15" s="183">
        <f t="shared" si="3"/>
        <v>0</v>
      </c>
      <c r="R15" s="183">
        <f t="shared" si="3"/>
        <v>0</v>
      </c>
      <c r="S15" s="183">
        <f t="shared" si="3"/>
        <v>0</v>
      </c>
      <c r="T15" s="183"/>
      <c r="U15" s="180"/>
      <c r="V15" s="180"/>
      <c r="W15" s="180"/>
      <c r="X15" s="184"/>
      <c r="Y15" s="185"/>
    </row>
    <row r="16" spans="1:25" ht="11.25" customHeight="1">
      <c r="A16" s="56"/>
      <c r="B16" s="57" t="s">
        <v>141</v>
      </c>
      <c r="C16" s="183">
        <f>C44-C45-C46-C47-C48</f>
        <v>0</v>
      </c>
      <c r="D16" s="183">
        <f aca="true" t="shared" si="4" ref="D16:S16">D44-D45-D46-D47-D48</f>
        <v>0</v>
      </c>
      <c r="E16" s="183">
        <f t="shared" si="4"/>
        <v>0</v>
      </c>
      <c r="F16" s="183">
        <f t="shared" si="4"/>
        <v>0</v>
      </c>
      <c r="G16" s="183">
        <f t="shared" si="4"/>
        <v>0</v>
      </c>
      <c r="H16" s="183">
        <f t="shared" si="4"/>
        <v>0</v>
      </c>
      <c r="I16" s="183">
        <f t="shared" si="4"/>
        <v>0</v>
      </c>
      <c r="J16" s="183">
        <f t="shared" si="4"/>
        <v>0</v>
      </c>
      <c r="K16" s="183">
        <f t="shared" si="4"/>
        <v>0</v>
      </c>
      <c r="L16" s="183">
        <f t="shared" si="4"/>
        <v>0</v>
      </c>
      <c r="M16" s="183">
        <f t="shared" si="4"/>
        <v>0</v>
      </c>
      <c r="N16" s="183">
        <f t="shared" si="4"/>
        <v>0</v>
      </c>
      <c r="O16" s="183">
        <f t="shared" si="4"/>
        <v>0</v>
      </c>
      <c r="P16" s="183">
        <f t="shared" si="4"/>
        <v>0</v>
      </c>
      <c r="Q16" s="183">
        <f t="shared" si="4"/>
        <v>0</v>
      </c>
      <c r="R16" s="183">
        <f t="shared" si="4"/>
        <v>0</v>
      </c>
      <c r="S16" s="183">
        <f t="shared" si="4"/>
        <v>0</v>
      </c>
      <c r="T16" s="183"/>
      <c r="U16" s="180"/>
      <c r="V16" s="180"/>
      <c r="W16" s="180"/>
      <c r="X16" s="184"/>
      <c r="Y16" s="185"/>
    </row>
    <row r="17" spans="1:25" ht="11.25" customHeight="1">
      <c r="A17" s="56"/>
      <c r="B17" s="57" t="s">
        <v>142</v>
      </c>
      <c r="C17" s="183">
        <f>C54-C55-C56-C57-C58-C59</f>
        <v>0</v>
      </c>
      <c r="D17" s="183">
        <f aca="true" t="shared" si="5" ref="D17:S17">D54-D55-D56-D57-D58-D59</f>
        <v>0</v>
      </c>
      <c r="E17" s="183">
        <f t="shared" si="5"/>
        <v>0</v>
      </c>
      <c r="F17" s="183">
        <f t="shared" si="5"/>
        <v>0</v>
      </c>
      <c r="G17" s="183">
        <f t="shared" si="5"/>
        <v>0</v>
      </c>
      <c r="H17" s="183">
        <f t="shared" si="5"/>
        <v>0</v>
      </c>
      <c r="I17" s="183">
        <f t="shared" si="5"/>
        <v>0</v>
      </c>
      <c r="J17" s="183">
        <f t="shared" si="5"/>
        <v>0</v>
      </c>
      <c r="K17" s="183">
        <f t="shared" si="5"/>
        <v>0</v>
      </c>
      <c r="L17" s="183">
        <f t="shared" si="5"/>
        <v>0</v>
      </c>
      <c r="M17" s="183">
        <f t="shared" si="5"/>
        <v>0</v>
      </c>
      <c r="N17" s="183">
        <f t="shared" si="5"/>
        <v>0</v>
      </c>
      <c r="O17" s="183">
        <f t="shared" si="5"/>
        <v>0</v>
      </c>
      <c r="P17" s="183">
        <f t="shared" si="5"/>
        <v>0</v>
      </c>
      <c r="Q17" s="183">
        <f t="shared" si="5"/>
        <v>0</v>
      </c>
      <c r="R17" s="183">
        <f t="shared" si="5"/>
        <v>0</v>
      </c>
      <c r="S17" s="183">
        <f t="shared" si="5"/>
        <v>0</v>
      </c>
      <c r="T17" s="183"/>
      <c r="U17" s="180"/>
      <c r="V17" s="180"/>
      <c r="W17" s="180"/>
      <c r="X17" s="184"/>
      <c r="Y17" s="185"/>
    </row>
    <row r="18" spans="1:25" ht="11.25" customHeight="1">
      <c r="A18" s="56"/>
      <c r="B18" s="57" t="s">
        <v>143</v>
      </c>
      <c r="C18" s="183">
        <f>C60-C61-C62-C63-C64</f>
        <v>0</v>
      </c>
      <c r="D18" s="183">
        <f aca="true" t="shared" si="6" ref="D18:S18">D60-D61-D62-D63-D64</f>
        <v>0</v>
      </c>
      <c r="E18" s="183">
        <f t="shared" si="6"/>
        <v>0</v>
      </c>
      <c r="F18" s="183">
        <f t="shared" si="6"/>
        <v>0</v>
      </c>
      <c r="G18" s="183">
        <f t="shared" si="6"/>
        <v>0</v>
      </c>
      <c r="H18" s="183">
        <f t="shared" si="6"/>
        <v>0</v>
      </c>
      <c r="I18" s="183">
        <f t="shared" si="6"/>
        <v>0</v>
      </c>
      <c r="J18" s="183">
        <f t="shared" si="6"/>
        <v>0</v>
      </c>
      <c r="K18" s="183">
        <f t="shared" si="6"/>
        <v>0</v>
      </c>
      <c r="L18" s="183">
        <f t="shared" si="6"/>
        <v>0</v>
      </c>
      <c r="M18" s="183">
        <f t="shared" si="6"/>
        <v>0</v>
      </c>
      <c r="N18" s="183">
        <f t="shared" si="6"/>
        <v>0</v>
      </c>
      <c r="O18" s="183">
        <f t="shared" si="6"/>
        <v>0</v>
      </c>
      <c r="P18" s="183">
        <f t="shared" si="6"/>
        <v>0</v>
      </c>
      <c r="Q18" s="183">
        <f t="shared" si="6"/>
        <v>0</v>
      </c>
      <c r="R18" s="183">
        <f t="shared" si="6"/>
        <v>0</v>
      </c>
      <c r="S18" s="183">
        <f t="shared" si="6"/>
        <v>0</v>
      </c>
      <c r="T18" s="183"/>
      <c r="U18" s="180"/>
      <c r="V18" s="180"/>
      <c r="W18" s="180"/>
      <c r="X18" s="184"/>
      <c r="Y18" s="185"/>
    </row>
    <row r="19" spans="1:25" ht="11.25" customHeight="1">
      <c r="A19" s="56"/>
      <c r="B19" s="57" t="s">
        <v>144</v>
      </c>
      <c r="C19" s="183">
        <f>C65-C66-C67-C68-C69</f>
        <v>0</v>
      </c>
      <c r="D19" s="183">
        <f aca="true" t="shared" si="7" ref="D19:S19">D65-D66-D67-D68-D69</f>
        <v>0</v>
      </c>
      <c r="E19" s="183">
        <f t="shared" si="7"/>
        <v>0</v>
      </c>
      <c r="F19" s="183">
        <f t="shared" si="7"/>
        <v>0</v>
      </c>
      <c r="G19" s="183">
        <f t="shared" si="7"/>
        <v>0</v>
      </c>
      <c r="H19" s="183">
        <f t="shared" si="7"/>
        <v>0</v>
      </c>
      <c r="I19" s="183">
        <f t="shared" si="7"/>
        <v>0</v>
      </c>
      <c r="J19" s="183">
        <f t="shared" si="7"/>
        <v>0</v>
      </c>
      <c r="K19" s="183">
        <f t="shared" si="7"/>
        <v>0</v>
      </c>
      <c r="L19" s="183">
        <f t="shared" si="7"/>
        <v>0</v>
      </c>
      <c r="M19" s="183">
        <f t="shared" si="7"/>
        <v>0</v>
      </c>
      <c r="N19" s="183">
        <f t="shared" si="7"/>
        <v>0</v>
      </c>
      <c r="O19" s="183">
        <f t="shared" si="7"/>
        <v>0</v>
      </c>
      <c r="P19" s="183">
        <f t="shared" si="7"/>
        <v>0</v>
      </c>
      <c r="Q19" s="183">
        <f t="shared" si="7"/>
        <v>0</v>
      </c>
      <c r="R19" s="183">
        <f t="shared" si="7"/>
        <v>0</v>
      </c>
      <c r="S19" s="183">
        <f t="shared" si="7"/>
        <v>0</v>
      </c>
      <c r="T19" s="183"/>
      <c r="U19" s="180"/>
      <c r="V19" s="180"/>
      <c r="W19" s="180"/>
      <c r="X19" s="184"/>
      <c r="Y19" s="185"/>
    </row>
    <row r="20" spans="1:25" ht="11.25" customHeight="1">
      <c r="A20" s="56"/>
      <c r="B20" s="57" t="s">
        <v>145</v>
      </c>
      <c r="C20" s="183">
        <f>C70-C71-C72-C73-C74</f>
        <v>0</v>
      </c>
      <c r="D20" s="183">
        <f aca="true" t="shared" si="8" ref="D20:S20">D70-D71-D72-D73-D74</f>
        <v>0</v>
      </c>
      <c r="E20" s="183">
        <f t="shared" si="8"/>
        <v>0</v>
      </c>
      <c r="F20" s="183">
        <f t="shared" si="8"/>
        <v>0</v>
      </c>
      <c r="G20" s="183">
        <f t="shared" si="8"/>
        <v>0</v>
      </c>
      <c r="H20" s="183">
        <f t="shared" si="8"/>
        <v>0</v>
      </c>
      <c r="I20" s="183">
        <f t="shared" si="8"/>
        <v>0</v>
      </c>
      <c r="J20" s="183">
        <f t="shared" si="8"/>
        <v>0</v>
      </c>
      <c r="K20" s="183">
        <f t="shared" si="8"/>
        <v>0</v>
      </c>
      <c r="L20" s="183">
        <f t="shared" si="8"/>
        <v>0</v>
      </c>
      <c r="M20" s="183">
        <f t="shared" si="8"/>
        <v>0</v>
      </c>
      <c r="N20" s="183">
        <f t="shared" si="8"/>
        <v>0</v>
      </c>
      <c r="O20" s="183">
        <f t="shared" si="8"/>
        <v>0</v>
      </c>
      <c r="P20" s="183">
        <f t="shared" si="8"/>
        <v>0</v>
      </c>
      <c r="Q20" s="183">
        <f t="shared" si="8"/>
        <v>0</v>
      </c>
      <c r="R20" s="183">
        <f t="shared" si="8"/>
        <v>0</v>
      </c>
      <c r="S20" s="183">
        <f t="shared" si="8"/>
        <v>0</v>
      </c>
      <c r="T20" s="183"/>
      <c r="U20" s="180"/>
      <c r="V20" s="180"/>
      <c r="W20" s="180"/>
      <c r="X20" s="184"/>
      <c r="Y20" s="185"/>
    </row>
    <row r="21" spans="1:28" s="191" customFormat="1" ht="18.75" customHeight="1">
      <c r="A21" s="365" t="s">
        <v>27</v>
      </c>
      <c r="B21" s="366"/>
      <c r="C21" s="186">
        <v>1530141358.035</v>
      </c>
      <c r="D21" s="186">
        <v>763752880.6</v>
      </c>
      <c r="E21" s="186">
        <v>766388477.435</v>
      </c>
      <c r="F21" s="186">
        <v>265936541</v>
      </c>
      <c r="G21" s="186">
        <v>52930116</v>
      </c>
      <c r="H21" s="186">
        <v>1264204817.615</v>
      </c>
      <c r="I21" s="186">
        <v>869763377.615</v>
      </c>
      <c r="J21" s="186">
        <v>115932622.796</v>
      </c>
      <c r="K21" s="186">
        <v>87096195.019</v>
      </c>
      <c r="L21" s="186">
        <v>70090</v>
      </c>
      <c r="M21" s="186">
        <v>633120722.8</v>
      </c>
      <c r="N21" s="186">
        <v>31901776</v>
      </c>
      <c r="O21" s="186">
        <v>0</v>
      </c>
      <c r="P21" s="186">
        <v>0</v>
      </c>
      <c r="Q21" s="186">
        <v>1641971</v>
      </c>
      <c r="R21" s="186">
        <v>394441440</v>
      </c>
      <c r="S21" s="186">
        <v>1061105909.8</v>
      </c>
      <c r="T21" s="186">
        <f>(J21+K21)/I21*100</f>
        <v>23.342994547750497</v>
      </c>
      <c r="U21" s="187">
        <f>C21-'[1]Về tiền theo đối tượng Mẫu 05'!C275</f>
        <v>246662651.46200013</v>
      </c>
      <c r="V21" s="187"/>
      <c r="W21" s="187"/>
      <c r="X21" s="188">
        <f>C21-F21-H21+D21+E21-F21-I21-R21</f>
        <v>-1.1600000858306885</v>
      </c>
      <c r="Y21" s="189">
        <f>H21-I21-R21+I21-J21-K21-L21-M21-N21-O21-P21-Q21</f>
        <v>0</v>
      </c>
      <c r="Z21" s="190">
        <f>S21-R21-Q21-P21-O21-N21-M21</f>
        <v>0</v>
      </c>
      <c r="AA21" s="190"/>
      <c r="AB21" s="190"/>
    </row>
    <row r="22" spans="1:28" s="196" customFormat="1" ht="18.75" customHeight="1">
      <c r="A22" s="192" t="s">
        <v>28</v>
      </c>
      <c r="B22" s="192" t="s">
        <v>29</v>
      </c>
      <c r="C22" s="193">
        <v>611471931.315</v>
      </c>
      <c r="D22" s="194">
        <v>348935438</v>
      </c>
      <c r="E22" s="193">
        <v>262536493.315</v>
      </c>
      <c r="F22" s="193">
        <v>127390647</v>
      </c>
      <c r="G22" s="193">
        <v>0</v>
      </c>
      <c r="H22" s="193">
        <v>484081284.315</v>
      </c>
      <c r="I22" s="193">
        <v>319965764.315</v>
      </c>
      <c r="J22" s="193">
        <v>24067551.296</v>
      </c>
      <c r="K22" s="193">
        <v>20655130.019</v>
      </c>
      <c r="L22" s="193">
        <v>0</v>
      </c>
      <c r="M22" s="193">
        <v>258511176</v>
      </c>
      <c r="N22" s="193">
        <v>15089940</v>
      </c>
      <c r="O22" s="193">
        <v>0</v>
      </c>
      <c r="P22" s="193">
        <v>0</v>
      </c>
      <c r="Q22" s="193">
        <v>1641967</v>
      </c>
      <c r="R22" s="193">
        <v>164115520</v>
      </c>
      <c r="S22" s="193">
        <v>439358603</v>
      </c>
      <c r="T22" s="195">
        <f aca="true" t="shared" si="9" ref="T22:T73">(J22+K22)/I22*100</f>
        <v>13.977333297124689</v>
      </c>
      <c r="U22" s="196">
        <f>C22-'[1]Về tiền theo đối tượng Mẫu 05'!C12</f>
        <v>84164937.66200006</v>
      </c>
      <c r="V22" s="196">
        <f>F22+G22-'[1]Về tiền theo đối tượng Mẫu 05'!C15-'[1]Về tiền theo đối tượng Mẫu 05'!C16</f>
        <v>46774446.894999996</v>
      </c>
      <c r="X22" s="188">
        <f aca="true" t="shared" si="10" ref="X22:X74">C22-F22-H22+D22+E22-F22-I22-R22</f>
        <v>0</v>
      </c>
      <c r="Y22" s="189">
        <f aca="true" t="shared" si="11" ref="Y22:Y74">H22-I22-R22+I22-J22-K22-L22-M22-N22-O22-P22-Q22</f>
        <v>0</v>
      </c>
      <c r="Z22" s="190">
        <f aca="true" t="shared" si="12" ref="Z22:Z74">S22-R22-Q22-P22-O22-N22-M22</f>
        <v>0</v>
      </c>
      <c r="AA22" s="197"/>
      <c r="AB22" s="197"/>
    </row>
    <row r="23" spans="1:28" s="201" customFormat="1" ht="18.75" customHeight="1">
      <c r="A23" s="24">
        <v>1</v>
      </c>
      <c r="B23" s="198" t="s">
        <v>30</v>
      </c>
      <c r="C23" s="199">
        <v>306591719</v>
      </c>
      <c r="D23" s="199">
        <v>219169331</v>
      </c>
      <c r="E23" s="199">
        <v>87422388</v>
      </c>
      <c r="F23" s="200">
        <v>53660916</v>
      </c>
      <c r="G23" s="200">
        <v>0</v>
      </c>
      <c r="H23" s="199">
        <v>252930803</v>
      </c>
      <c r="I23" s="199">
        <v>171291327</v>
      </c>
      <c r="J23" s="200">
        <v>3091404</v>
      </c>
      <c r="K23" s="200">
        <v>119202</v>
      </c>
      <c r="L23" s="200">
        <v>0</v>
      </c>
      <c r="M23" s="200">
        <v>168080721</v>
      </c>
      <c r="N23" s="200">
        <v>0</v>
      </c>
      <c r="O23" s="200">
        <v>0</v>
      </c>
      <c r="P23" s="200"/>
      <c r="Q23" s="200">
        <v>0</v>
      </c>
      <c r="R23" s="200">
        <v>81639476</v>
      </c>
      <c r="S23" s="199">
        <v>249720197</v>
      </c>
      <c r="T23" s="186">
        <f t="shared" si="9"/>
        <v>1.8743540938298644</v>
      </c>
      <c r="X23" s="188">
        <f t="shared" si="10"/>
        <v>0</v>
      </c>
      <c r="Y23" s="189">
        <f t="shared" si="11"/>
        <v>0</v>
      </c>
      <c r="Z23" s="190">
        <f t="shared" si="12"/>
        <v>0</v>
      </c>
      <c r="AA23" s="202"/>
      <c r="AB23" s="202"/>
    </row>
    <row r="24" spans="1:28" s="201" customFormat="1" ht="18.75" customHeight="1">
      <c r="A24" s="25">
        <v>2</v>
      </c>
      <c r="B24" s="46" t="s">
        <v>129</v>
      </c>
      <c r="C24" s="199">
        <v>184744558</v>
      </c>
      <c r="D24" s="199">
        <v>87475965</v>
      </c>
      <c r="E24" s="199">
        <v>97268593</v>
      </c>
      <c r="F24" s="203">
        <v>64855833</v>
      </c>
      <c r="G24" s="203">
        <v>0</v>
      </c>
      <c r="H24" s="199">
        <v>119888725</v>
      </c>
      <c r="I24" s="204">
        <v>46127646</v>
      </c>
      <c r="J24" s="203">
        <v>6511431</v>
      </c>
      <c r="K24" s="203">
        <v>157096</v>
      </c>
      <c r="L24" s="203">
        <v>0</v>
      </c>
      <c r="M24" s="203">
        <v>24369179</v>
      </c>
      <c r="N24" s="203">
        <v>15089940</v>
      </c>
      <c r="O24" s="203">
        <v>0</v>
      </c>
      <c r="P24" s="203">
        <v>0</v>
      </c>
      <c r="Q24" s="203">
        <v>0</v>
      </c>
      <c r="R24" s="203">
        <v>73761079</v>
      </c>
      <c r="S24" s="204">
        <v>113220198</v>
      </c>
      <c r="T24" s="186">
        <f t="shared" si="9"/>
        <v>14.45668179121909</v>
      </c>
      <c r="X24" s="188">
        <f t="shared" si="10"/>
        <v>0</v>
      </c>
      <c r="Y24" s="189">
        <f t="shared" si="11"/>
        <v>0</v>
      </c>
      <c r="Z24" s="190">
        <f t="shared" si="12"/>
        <v>0</v>
      </c>
      <c r="AA24" s="202"/>
      <c r="AB24" s="202"/>
    </row>
    <row r="25" spans="1:28" s="201" customFormat="1" ht="18.75" customHeight="1">
      <c r="A25" s="25">
        <v>3</v>
      </c>
      <c r="B25" s="46" t="s">
        <v>31</v>
      </c>
      <c r="C25" s="199">
        <v>463858</v>
      </c>
      <c r="D25" s="199">
        <v>461058</v>
      </c>
      <c r="E25" s="199">
        <v>2800</v>
      </c>
      <c r="F25" s="203">
        <v>0</v>
      </c>
      <c r="G25" s="203">
        <v>0</v>
      </c>
      <c r="H25" s="199">
        <v>463858</v>
      </c>
      <c r="I25" s="204">
        <v>307788</v>
      </c>
      <c r="J25" s="203">
        <v>34600</v>
      </c>
      <c r="K25" s="203">
        <v>21088</v>
      </c>
      <c r="L25" s="203">
        <v>0</v>
      </c>
      <c r="M25" s="203">
        <v>252100</v>
      </c>
      <c r="N25" s="203">
        <v>0</v>
      </c>
      <c r="O25" s="203">
        <v>0</v>
      </c>
      <c r="P25" s="203">
        <v>0</v>
      </c>
      <c r="Q25" s="203">
        <v>0</v>
      </c>
      <c r="R25" s="203">
        <v>156070</v>
      </c>
      <c r="S25" s="204">
        <v>408170</v>
      </c>
      <c r="T25" s="186">
        <f t="shared" si="9"/>
        <v>18.09297308537045</v>
      </c>
      <c r="X25" s="188">
        <f t="shared" si="10"/>
        <v>0</v>
      </c>
      <c r="Y25" s="189">
        <f t="shared" si="11"/>
        <v>0</v>
      </c>
      <c r="Z25" s="190">
        <f t="shared" si="12"/>
        <v>0</v>
      </c>
      <c r="AA25" s="202"/>
      <c r="AB25" s="202"/>
    </row>
    <row r="26" spans="1:28" s="201" customFormat="1" ht="18.75" customHeight="1">
      <c r="A26" s="25">
        <v>4</v>
      </c>
      <c r="B26" s="46" t="s">
        <v>32</v>
      </c>
      <c r="C26" s="199">
        <v>4607062</v>
      </c>
      <c r="D26" s="199">
        <v>4446397</v>
      </c>
      <c r="E26" s="199">
        <v>160665</v>
      </c>
      <c r="F26" s="203">
        <v>80000</v>
      </c>
      <c r="G26" s="203">
        <v>0</v>
      </c>
      <c r="H26" s="199">
        <v>4527062</v>
      </c>
      <c r="I26" s="204">
        <v>4471422</v>
      </c>
      <c r="J26" s="203">
        <v>2485020</v>
      </c>
      <c r="K26" s="203">
        <v>35665</v>
      </c>
      <c r="L26" s="203">
        <v>0</v>
      </c>
      <c r="M26" s="203">
        <v>1950737</v>
      </c>
      <c r="N26" s="203">
        <v>0</v>
      </c>
      <c r="O26" s="203">
        <v>0</v>
      </c>
      <c r="P26" s="203">
        <v>0</v>
      </c>
      <c r="Q26" s="203">
        <v>0</v>
      </c>
      <c r="R26" s="203">
        <v>55640</v>
      </c>
      <c r="S26" s="204">
        <v>2006377</v>
      </c>
      <c r="T26" s="186">
        <f t="shared" si="9"/>
        <v>56.37322981369238</v>
      </c>
      <c r="X26" s="188">
        <f t="shared" si="10"/>
        <v>0</v>
      </c>
      <c r="Y26" s="189">
        <f t="shared" si="11"/>
        <v>0</v>
      </c>
      <c r="Z26" s="190">
        <f t="shared" si="12"/>
        <v>0</v>
      </c>
      <c r="AA26" s="202"/>
      <c r="AB26" s="202"/>
    </row>
    <row r="27" spans="1:28" s="201" customFormat="1" ht="18.75" customHeight="1">
      <c r="A27" s="25">
        <v>5</v>
      </c>
      <c r="B27" s="46" t="s">
        <v>33</v>
      </c>
      <c r="C27" s="199">
        <v>115024551</v>
      </c>
      <c r="D27" s="199">
        <v>37346239</v>
      </c>
      <c r="E27" s="199">
        <v>77678312</v>
      </c>
      <c r="F27" s="203">
        <v>8793898</v>
      </c>
      <c r="G27" s="203">
        <v>0</v>
      </c>
      <c r="H27" s="199">
        <v>106230653</v>
      </c>
      <c r="I27" s="204">
        <v>97727398</v>
      </c>
      <c r="J27" s="203">
        <v>11934781</v>
      </c>
      <c r="K27" s="203">
        <v>20292211</v>
      </c>
      <c r="L27" s="203">
        <v>0</v>
      </c>
      <c r="M27" s="203">
        <v>63858439</v>
      </c>
      <c r="N27" s="203">
        <v>0</v>
      </c>
      <c r="O27" s="203">
        <v>0</v>
      </c>
      <c r="P27" s="203">
        <v>0</v>
      </c>
      <c r="Q27" s="203">
        <v>1641967</v>
      </c>
      <c r="R27" s="203">
        <v>8503255</v>
      </c>
      <c r="S27" s="204">
        <v>74003661</v>
      </c>
      <c r="T27" s="186">
        <f t="shared" si="9"/>
        <v>32.97641465907032</v>
      </c>
      <c r="X27" s="188">
        <f t="shared" si="10"/>
        <v>0</v>
      </c>
      <c r="Y27" s="189">
        <f t="shared" si="11"/>
        <v>0</v>
      </c>
      <c r="Z27" s="190">
        <f t="shared" si="12"/>
        <v>0</v>
      </c>
      <c r="AA27" s="202"/>
      <c r="AB27" s="202"/>
    </row>
    <row r="28" spans="1:28" s="201" customFormat="1" ht="18.75" customHeight="1">
      <c r="A28" s="26">
        <v>6</v>
      </c>
      <c r="B28" s="46" t="s">
        <v>130</v>
      </c>
      <c r="C28" s="199">
        <v>40183.315</v>
      </c>
      <c r="D28" s="199">
        <v>36448</v>
      </c>
      <c r="E28" s="199">
        <v>3735.3150000000023</v>
      </c>
      <c r="F28" s="205">
        <v>0</v>
      </c>
      <c r="G28" s="205">
        <v>0</v>
      </c>
      <c r="H28" s="199">
        <v>40183.315</v>
      </c>
      <c r="I28" s="206">
        <v>40183.315</v>
      </c>
      <c r="J28" s="205">
        <v>10315.296</v>
      </c>
      <c r="K28" s="205">
        <v>29868.019</v>
      </c>
      <c r="L28" s="205">
        <v>0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6">
        <v>0</v>
      </c>
      <c r="T28" s="186">
        <f t="shared" si="9"/>
        <v>100</v>
      </c>
      <c r="X28" s="188">
        <f t="shared" si="10"/>
        <v>0</v>
      </c>
      <c r="Y28" s="189">
        <f t="shared" si="11"/>
        <v>0</v>
      </c>
      <c r="Z28" s="190">
        <f t="shared" si="12"/>
        <v>0</v>
      </c>
      <c r="AA28" s="202"/>
      <c r="AB28" s="202"/>
    </row>
    <row r="29" spans="1:28" s="201" customFormat="1" ht="18.75" customHeight="1">
      <c r="A29" s="27"/>
      <c r="B29" s="32"/>
      <c r="C29" s="199"/>
      <c r="D29" s="199"/>
      <c r="E29" s="199"/>
      <c r="F29" s="207"/>
      <c r="G29" s="207"/>
      <c r="H29" s="199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6"/>
      <c r="T29" s="186"/>
      <c r="X29" s="188"/>
      <c r="Y29" s="189"/>
      <c r="Z29" s="190"/>
      <c r="AA29" s="202"/>
      <c r="AB29" s="202"/>
    </row>
    <row r="30" spans="1:28" s="210" customFormat="1" ht="18.75" customHeight="1">
      <c r="A30" s="28" t="s">
        <v>36</v>
      </c>
      <c r="B30" s="208" t="s">
        <v>37</v>
      </c>
      <c r="C30" s="209">
        <v>918669426.72</v>
      </c>
      <c r="D30" s="209">
        <v>414817442.6</v>
      </c>
      <c r="E30" s="209">
        <v>503851984.12</v>
      </c>
      <c r="F30" s="209">
        <v>138545894</v>
      </c>
      <c r="G30" s="209">
        <v>52930116</v>
      </c>
      <c r="H30" s="209">
        <v>780123533.3</v>
      </c>
      <c r="I30" s="209">
        <v>549797613.3</v>
      </c>
      <c r="J30" s="209">
        <v>91865071.5</v>
      </c>
      <c r="K30" s="209">
        <v>66441065</v>
      </c>
      <c r="L30" s="209">
        <v>70090</v>
      </c>
      <c r="M30" s="209">
        <v>374609546.8</v>
      </c>
      <c r="N30" s="209">
        <v>16811836</v>
      </c>
      <c r="O30" s="209">
        <v>0</v>
      </c>
      <c r="P30" s="209">
        <v>0</v>
      </c>
      <c r="Q30" s="209">
        <v>4</v>
      </c>
      <c r="R30" s="209">
        <v>230325920</v>
      </c>
      <c r="S30" s="209">
        <v>621747306.8</v>
      </c>
      <c r="T30" s="195">
        <f t="shared" si="9"/>
        <v>28.793529231568236</v>
      </c>
      <c r="X30" s="188">
        <f t="shared" si="10"/>
        <v>-1.1599998474121094</v>
      </c>
      <c r="Y30" s="189">
        <f t="shared" si="11"/>
        <v>-5.960464477539063E-08</v>
      </c>
      <c r="Z30" s="190">
        <f t="shared" si="12"/>
        <v>0</v>
      </c>
      <c r="AA30" s="189"/>
      <c r="AB30" s="189"/>
    </row>
    <row r="31" spans="1:28" s="216" customFormat="1" ht="18.75" customHeight="1">
      <c r="A31" s="211">
        <v>1</v>
      </c>
      <c r="B31" s="212" t="s">
        <v>108</v>
      </c>
      <c r="C31" s="213">
        <v>410161893</v>
      </c>
      <c r="D31" s="213">
        <v>159730974</v>
      </c>
      <c r="E31" s="213">
        <v>250430919</v>
      </c>
      <c r="F31" s="213">
        <v>126675648</v>
      </c>
      <c r="G31" s="213">
        <v>0</v>
      </c>
      <c r="H31" s="213">
        <v>283486245</v>
      </c>
      <c r="I31" s="213">
        <v>223499172</v>
      </c>
      <c r="J31" s="213">
        <v>40307165</v>
      </c>
      <c r="K31" s="213">
        <v>47528662</v>
      </c>
      <c r="L31" s="213">
        <v>0</v>
      </c>
      <c r="M31" s="213">
        <v>135531641</v>
      </c>
      <c r="N31" s="213">
        <v>131701</v>
      </c>
      <c r="O31" s="213">
        <v>0</v>
      </c>
      <c r="P31" s="213">
        <v>0</v>
      </c>
      <c r="Q31" s="213">
        <v>3</v>
      </c>
      <c r="R31" s="213">
        <v>59987073</v>
      </c>
      <c r="S31" s="213">
        <v>195650418</v>
      </c>
      <c r="T31" s="195">
        <f t="shared" si="9"/>
        <v>39.300291904437124</v>
      </c>
      <c r="U31" s="214">
        <f>C31-'[1]Về tiền theo đối tượng Mẫu 05'!C43</f>
        <v>65031550</v>
      </c>
      <c r="V31" s="214">
        <f>F31+G31-'[1]Về tiền theo đối tượng Mẫu 05'!C46-'[1]Về tiền theo đối tượng Mẫu 05'!C47</f>
        <v>169262</v>
      </c>
      <c r="W31" s="214">
        <v>117836328</v>
      </c>
      <c r="X31" s="188">
        <f t="shared" si="10"/>
        <v>0</v>
      </c>
      <c r="Y31" s="189">
        <f t="shared" si="11"/>
        <v>0</v>
      </c>
      <c r="Z31" s="190">
        <f t="shared" si="12"/>
        <v>0</v>
      </c>
      <c r="AA31" s="215"/>
      <c r="AB31" s="215"/>
    </row>
    <row r="32" spans="1:28" s="201" customFormat="1" ht="18.75" customHeight="1">
      <c r="A32" s="24">
        <v>1</v>
      </c>
      <c r="B32" s="33" t="s">
        <v>39</v>
      </c>
      <c r="C32" s="213">
        <v>4230452</v>
      </c>
      <c r="D32" s="217">
        <v>0</v>
      </c>
      <c r="E32" s="217">
        <v>4230452</v>
      </c>
      <c r="F32" s="218">
        <v>3374343</v>
      </c>
      <c r="G32" s="218">
        <v>0</v>
      </c>
      <c r="H32" s="213">
        <v>856109</v>
      </c>
      <c r="I32" s="213">
        <v>856109</v>
      </c>
      <c r="J32" s="217">
        <v>730857</v>
      </c>
      <c r="K32" s="217">
        <v>0</v>
      </c>
      <c r="L32" s="217">
        <v>0</v>
      </c>
      <c r="M32" s="217">
        <v>125252</v>
      </c>
      <c r="N32" s="217">
        <v>0</v>
      </c>
      <c r="O32" s="217">
        <v>0</v>
      </c>
      <c r="P32" s="217">
        <v>0</v>
      </c>
      <c r="Q32" s="217">
        <v>0</v>
      </c>
      <c r="R32" s="219">
        <v>0</v>
      </c>
      <c r="S32" s="213">
        <v>125252</v>
      </c>
      <c r="T32" s="186">
        <f t="shared" si="9"/>
        <v>85.3696199899779</v>
      </c>
      <c r="U32" s="220"/>
      <c r="V32" s="220"/>
      <c r="W32" s="220"/>
      <c r="X32" s="188">
        <f t="shared" si="10"/>
        <v>0</v>
      </c>
      <c r="Y32" s="189">
        <f t="shared" si="11"/>
        <v>0</v>
      </c>
      <c r="Z32" s="190">
        <f t="shared" si="12"/>
        <v>0</v>
      </c>
      <c r="AA32" s="202"/>
      <c r="AB32" s="202"/>
    </row>
    <row r="33" spans="1:28" s="201" customFormat="1" ht="18.75" customHeight="1">
      <c r="A33" s="25">
        <v>2</v>
      </c>
      <c r="B33" s="34" t="s">
        <v>131</v>
      </c>
      <c r="C33" s="213">
        <v>38604666</v>
      </c>
      <c r="D33" s="217">
        <v>29351740</v>
      </c>
      <c r="E33" s="217">
        <v>9252926</v>
      </c>
      <c r="F33" s="218">
        <v>3200</v>
      </c>
      <c r="G33" s="218">
        <v>0</v>
      </c>
      <c r="H33" s="213">
        <v>38601466</v>
      </c>
      <c r="I33" s="213">
        <v>32964053</v>
      </c>
      <c r="J33" s="217">
        <v>4669806</v>
      </c>
      <c r="K33" s="217">
        <v>20000</v>
      </c>
      <c r="L33" s="217">
        <v>0</v>
      </c>
      <c r="M33" s="217">
        <v>28274247</v>
      </c>
      <c r="N33" s="217">
        <v>0</v>
      </c>
      <c r="O33" s="217">
        <v>0</v>
      </c>
      <c r="P33" s="217">
        <v>0</v>
      </c>
      <c r="Q33" s="217">
        <v>0</v>
      </c>
      <c r="R33" s="219">
        <v>5637413</v>
      </c>
      <c r="S33" s="213">
        <v>33911660</v>
      </c>
      <c r="T33" s="186">
        <f t="shared" si="9"/>
        <v>14.227030881184422</v>
      </c>
      <c r="U33" s="220"/>
      <c r="V33" s="220"/>
      <c r="W33" s="220"/>
      <c r="X33" s="188">
        <f t="shared" si="10"/>
        <v>0</v>
      </c>
      <c r="Y33" s="189">
        <f t="shared" si="11"/>
        <v>0</v>
      </c>
      <c r="Z33" s="190">
        <f t="shared" si="12"/>
        <v>0</v>
      </c>
      <c r="AA33" s="202"/>
      <c r="AB33" s="202"/>
    </row>
    <row r="34" spans="1:28" s="201" customFormat="1" ht="18.75" customHeight="1">
      <c r="A34" s="24">
        <v>3</v>
      </c>
      <c r="B34" s="33" t="s">
        <v>41</v>
      </c>
      <c r="C34" s="213">
        <v>225090654</v>
      </c>
      <c r="D34" s="217">
        <v>24439790</v>
      </c>
      <c r="E34" s="217">
        <v>200650864</v>
      </c>
      <c r="F34" s="218">
        <v>123285654</v>
      </c>
      <c r="G34" s="218">
        <v>0</v>
      </c>
      <c r="H34" s="213">
        <v>101805000</v>
      </c>
      <c r="I34" s="213">
        <v>99246026</v>
      </c>
      <c r="J34" s="217">
        <v>11793571</v>
      </c>
      <c r="K34" s="217">
        <v>31106807</v>
      </c>
      <c r="L34" s="217">
        <v>0</v>
      </c>
      <c r="M34" s="217">
        <v>56220645</v>
      </c>
      <c r="N34" s="217">
        <v>125000</v>
      </c>
      <c r="O34" s="217">
        <v>0</v>
      </c>
      <c r="P34" s="217">
        <v>0</v>
      </c>
      <c r="Q34" s="217">
        <v>3</v>
      </c>
      <c r="R34" s="219">
        <v>2558974</v>
      </c>
      <c r="S34" s="213">
        <v>58904622</v>
      </c>
      <c r="T34" s="186">
        <f t="shared" si="9"/>
        <v>43.226293010462705</v>
      </c>
      <c r="U34" s="220"/>
      <c r="V34" s="220"/>
      <c r="W34" s="220"/>
      <c r="X34" s="188">
        <f t="shared" si="10"/>
        <v>0</v>
      </c>
      <c r="Y34" s="189">
        <f t="shared" si="11"/>
        <v>0</v>
      </c>
      <c r="Z34" s="190">
        <f t="shared" si="12"/>
        <v>0</v>
      </c>
      <c r="AA34" s="202"/>
      <c r="AB34" s="202"/>
    </row>
    <row r="35" spans="1:28" s="201" customFormat="1" ht="18.75" customHeight="1">
      <c r="A35" s="25">
        <v>4</v>
      </c>
      <c r="B35" s="33" t="s">
        <v>42</v>
      </c>
      <c r="C35" s="213">
        <v>55289459</v>
      </c>
      <c r="D35" s="217">
        <v>31927698</v>
      </c>
      <c r="E35" s="217">
        <v>23361761</v>
      </c>
      <c r="F35" s="218">
        <v>11050</v>
      </c>
      <c r="G35" s="218">
        <v>0</v>
      </c>
      <c r="H35" s="213">
        <v>55278409</v>
      </c>
      <c r="I35" s="213">
        <v>32776576</v>
      </c>
      <c r="J35" s="217">
        <v>10318972</v>
      </c>
      <c r="K35" s="217">
        <v>12203395</v>
      </c>
      <c r="L35" s="217">
        <v>0</v>
      </c>
      <c r="M35" s="217">
        <v>10247508</v>
      </c>
      <c r="N35" s="217">
        <v>6701</v>
      </c>
      <c r="O35" s="217">
        <v>0</v>
      </c>
      <c r="P35" s="217">
        <v>0</v>
      </c>
      <c r="Q35" s="217">
        <v>0</v>
      </c>
      <c r="R35" s="219">
        <v>22501833</v>
      </c>
      <c r="S35" s="213">
        <v>32756042</v>
      </c>
      <c r="T35" s="186">
        <f t="shared" si="9"/>
        <v>68.71482549000848</v>
      </c>
      <c r="U35" s="220"/>
      <c r="V35" s="220"/>
      <c r="W35" s="220"/>
      <c r="X35" s="188">
        <f t="shared" si="10"/>
        <v>0</v>
      </c>
      <c r="Y35" s="189">
        <f t="shared" si="11"/>
        <v>0</v>
      </c>
      <c r="Z35" s="190">
        <f t="shared" si="12"/>
        <v>0</v>
      </c>
      <c r="AA35" s="202"/>
      <c r="AB35" s="202"/>
    </row>
    <row r="36" spans="1:28" s="201" customFormat="1" ht="18.75" customHeight="1">
      <c r="A36" s="24">
        <v>5</v>
      </c>
      <c r="B36" s="33" t="s">
        <v>43</v>
      </c>
      <c r="C36" s="213">
        <v>67788230</v>
      </c>
      <c r="D36" s="217">
        <v>62847113</v>
      </c>
      <c r="E36" s="217">
        <v>4941117</v>
      </c>
      <c r="F36" s="218">
        <v>800</v>
      </c>
      <c r="G36" s="218">
        <v>0</v>
      </c>
      <c r="H36" s="213">
        <v>67787430</v>
      </c>
      <c r="I36" s="213">
        <v>39880880</v>
      </c>
      <c r="J36" s="217">
        <v>8376226</v>
      </c>
      <c r="K36" s="217">
        <v>2869460</v>
      </c>
      <c r="L36" s="217">
        <v>0</v>
      </c>
      <c r="M36" s="217">
        <v>28635194</v>
      </c>
      <c r="N36" s="217">
        <v>0</v>
      </c>
      <c r="O36" s="217">
        <v>0</v>
      </c>
      <c r="P36" s="217">
        <v>0</v>
      </c>
      <c r="Q36" s="221">
        <v>0</v>
      </c>
      <c r="R36" s="219">
        <v>27906550</v>
      </c>
      <c r="S36" s="213">
        <v>56541744</v>
      </c>
      <c r="T36" s="186">
        <f t="shared" si="9"/>
        <v>28.198189207459816</v>
      </c>
      <c r="U36" s="220"/>
      <c r="V36" s="220"/>
      <c r="W36" s="220"/>
      <c r="X36" s="188">
        <f t="shared" si="10"/>
        <v>0</v>
      </c>
      <c r="Y36" s="189">
        <f t="shared" si="11"/>
        <v>0</v>
      </c>
      <c r="Z36" s="190">
        <f t="shared" si="12"/>
        <v>0</v>
      </c>
      <c r="AA36" s="202"/>
      <c r="AB36" s="202"/>
    </row>
    <row r="37" spans="1:28" s="201" customFormat="1" ht="18.75" customHeight="1">
      <c r="A37" s="25"/>
      <c r="B37" s="33" t="s">
        <v>44</v>
      </c>
      <c r="C37" s="213">
        <v>19158432</v>
      </c>
      <c r="D37" s="217">
        <v>11164633</v>
      </c>
      <c r="E37" s="217">
        <v>7993799</v>
      </c>
      <c r="F37" s="218">
        <v>601</v>
      </c>
      <c r="G37" s="218">
        <v>0</v>
      </c>
      <c r="H37" s="213">
        <v>19157831</v>
      </c>
      <c r="I37" s="213">
        <v>17775528</v>
      </c>
      <c r="J37" s="217">
        <v>4417733</v>
      </c>
      <c r="K37" s="217">
        <v>1329000</v>
      </c>
      <c r="L37" s="217">
        <v>0</v>
      </c>
      <c r="M37" s="217">
        <v>12028795</v>
      </c>
      <c r="N37" s="217">
        <v>0</v>
      </c>
      <c r="O37" s="217">
        <v>0</v>
      </c>
      <c r="P37" s="217">
        <v>0</v>
      </c>
      <c r="Q37" s="217">
        <v>0</v>
      </c>
      <c r="R37" s="219">
        <v>1382303</v>
      </c>
      <c r="S37" s="213">
        <v>13411098</v>
      </c>
      <c r="T37" s="186">
        <f t="shared" si="9"/>
        <v>32.32946441872219</v>
      </c>
      <c r="U37" s="220"/>
      <c r="V37" s="220"/>
      <c r="W37" s="220"/>
      <c r="X37" s="188">
        <f t="shared" si="10"/>
        <v>0</v>
      </c>
      <c r="Y37" s="189">
        <f t="shared" si="11"/>
        <v>0</v>
      </c>
      <c r="Z37" s="190">
        <f t="shared" si="12"/>
        <v>0</v>
      </c>
      <c r="AA37" s="202"/>
      <c r="AB37" s="202"/>
    </row>
    <row r="38" spans="1:28" s="214" customFormat="1" ht="18.75" customHeight="1">
      <c r="A38" s="222">
        <v>2</v>
      </c>
      <c r="B38" s="212" t="s">
        <v>109</v>
      </c>
      <c r="C38" s="193">
        <v>222212091</v>
      </c>
      <c r="D38" s="193">
        <v>101259477</v>
      </c>
      <c r="E38" s="193">
        <v>120952614</v>
      </c>
      <c r="F38" s="193">
        <v>543544</v>
      </c>
      <c r="G38" s="193">
        <v>46329212</v>
      </c>
      <c r="H38" s="193">
        <v>221668547</v>
      </c>
      <c r="I38" s="193">
        <v>152055318</v>
      </c>
      <c r="J38" s="193">
        <v>20071271</v>
      </c>
      <c r="K38" s="193">
        <v>6180455</v>
      </c>
      <c r="L38" s="193">
        <v>4875</v>
      </c>
      <c r="M38" s="193">
        <v>110640605</v>
      </c>
      <c r="N38" s="193">
        <v>15158111</v>
      </c>
      <c r="O38" s="193">
        <v>0</v>
      </c>
      <c r="P38" s="193">
        <v>0</v>
      </c>
      <c r="Q38" s="193">
        <v>1</v>
      </c>
      <c r="R38" s="193">
        <v>69613229</v>
      </c>
      <c r="S38" s="193">
        <v>195411946</v>
      </c>
      <c r="T38" s="195">
        <f t="shared" si="9"/>
        <v>17.264589193782754</v>
      </c>
      <c r="U38" s="214">
        <f>C38-'[1]Về tiền theo đối tượng Mẫu 05'!C72</f>
        <v>33870916</v>
      </c>
      <c r="V38" s="214">
        <f>F38+G38-'[1]Về tiền theo đối tượng Mẫu 05'!C75-'[1]Về tiền theo đối tượng Mẫu 05'!C76</f>
        <v>46350783</v>
      </c>
      <c r="W38" s="214">
        <v>69610662</v>
      </c>
      <c r="X38" s="188">
        <f t="shared" si="10"/>
        <v>0</v>
      </c>
      <c r="Y38" s="189">
        <f t="shared" si="11"/>
        <v>0</v>
      </c>
      <c r="Z38" s="190">
        <f t="shared" si="12"/>
        <v>0</v>
      </c>
      <c r="AA38" s="223"/>
      <c r="AB38" s="223"/>
    </row>
    <row r="39" spans="1:28" s="201" customFormat="1" ht="18.75" customHeight="1">
      <c r="A39" s="24">
        <v>1</v>
      </c>
      <c r="B39" s="35" t="s">
        <v>46</v>
      </c>
      <c r="C39" s="199">
        <v>2066256</v>
      </c>
      <c r="D39" s="224">
        <v>1620739</v>
      </c>
      <c r="E39" s="199">
        <v>445517</v>
      </c>
      <c r="F39" s="225"/>
      <c r="G39" s="200">
        <v>0</v>
      </c>
      <c r="H39" s="199">
        <v>2066256</v>
      </c>
      <c r="I39" s="199">
        <v>446147</v>
      </c>
      <c r="J39" s="200">
        <v>438447</v>
      </c>
      <c r="K39" s="200">
        <v>0</v>
      </c>
      <c r="L39" s="200">
        <v>0</v>
      </c>
      <c r="M39" s="200">
        <v>7700</v>
      </c>
      <c r="N39" s="200">
        <v>0</v>
      </c>
      <c r="O39" s="200">
        <v>0</v>
      </c>
      <c r="P39" s="200">
        <v>0</v>
      </c>
      <c r="Q39" s="200">
        <v>0</v>
      </c>
      <c r="R39" s="200">
        <v>1620109</v>
      </c>
      <c r="S39" s="199">
        <v>1627809</v>
      </c>
      <c r="T39" s="186">
        <f t="shared" si="9"/>
        <v>98.27411144757221</v>
      </c>
      <c r="U39" s="220"/>
      <c r="V39" s="220"/>
      <c r="W39" s="220"/>
      <c r="X39" s="188">
        <f t="shared" si="10"/>
        <v>0</v>
      </c>
      <c r="Y39" s="189">
        <f t="shared" si="11"/>
        <v>0</v>
      </c>
      <c r="Z39" s="190">
        <f t="shared" si="12"/>
        <v>0</v>
      </c>
      <c r="AA39" s="202"/>
      <c r="AB39" s="202"/>
    </row>
    <row r="40" spans="1:28" s="201" customFormat="1" ht="18.75" customHeight="1">
      <c r="A40" s="25">
        <v>2</v>
      </c>
      <c r="B40" s="36" t="s">
        <v>47</v>
      </c>
      <c r="C40" s="199">
        <v>40220510</v>
      </c>
      <c r="D40" s="224">
        <v>21359646</v>
      </c>
      <c r="E40" s="204">
        <v>18860864</v>
      </c>
      <c r="F40" s="226">
        <v>512220</v>
      </c>
      <c r="G40" s="203">
        <v>46329212</v>
      </c>
      <c r="H40" s="204">
        <v>39708290</v>
      </c>
      <c r="I40" s="204">
        <v>33609135</v>
      </c>
      <c r="J40" s="203">
        <v>1346143</v>
      </c>
      <c r="K40" s="203">
        <v>4800</v>
      </c>
      <c r="L40" s="203">
        <v>0</v>
      </c>
      <c r="M40" s="203">
        <v>19268804</v>
      </c>
      <c r="N40" s="203">
        <v>12989388</v>
      </c>
      <c r="O40" s="203">
        <v>0</v>
      </c>
      <c r="P40" s="203">
        <v>0</v>
      </c>
      <c r="Q40" s="203">
        <v>0</v>
      </c>
      <c r="R40" s="203">
        <v>6099155</v>
      </c>
      <c r="S40" s="204">
        <v>38357347</v>
      </c>
      <c r="T40" s="186">
        <f t="shared" si="9"/>
        <v>4.019570869646005</v>
      </c>
      <c r="U40" s="220"/>
      <c r="V40" s="220"/>
      <c r="W40" s="220"/>
      <c r="X40" s="188">
        <f t="shared" si="10"/>
        <v>0</v>
      </c>
      <c r="Y40" s="189">
        <f t="shared" si="11"/>
        <v>0</v>
      </c>
      <c r="Z40" s="190">
        <f t="shared" si="12"/>
        <v>0</v>
      </c>
      <c r="AA40" s="202"/>
      <c r="AB40" s="202"/>
    </row>
    <row r="41" spans="1:28" s="201" customFormat="1" ht="18.75" customHeight="1">
      <c r="A41" s="25">
        <v>3</v>
      </c>
      <c r="B41" s="36" t="s">
        <v>48</v>
      </c>
      <c r="C41" s="199">
        <v>117589873</v>
      </c>
      <c r="D41" s="224">
        <v>48331470</v>
      </c>
      <c r="E41" s="204">
        <v>69258403</v>
      </c>
      <c r="F41" s="226">
        <v>5000</v>
      </c>
      <c r="G41" s="203">
        <v>0</v>
      </c>
      <c r="H41" s="204">
        <v>117584873</v>
      </c>
      <c r="I41" s="204">
        <v>78132140</v>
      </c>
      <c r="J41" s="203">
        <v>7564347</v>
      </c>
      <c r="K41" s="203">
        <v>2533765</v>
      </c>
      <c r="L41" s="203">
        <v>0</v>
      </c>
      <c r="M41" s="203">
        <v>67019001</v>
      </c>
      <c r="N41" s="203">
        <v>1015027</v>
      </c>
      <c r="O41" s="203">
        <v>0</v>
      </c>
      <c r="P41" s="203">
        <v>0</v>
      </c>
      <c r="Q41" s="203"/>
      <c r="R41" s="203">
        <v>39452733</v>
      </c>
      <c r="S41" s="204">
        <v>107486761</v>
      </c>
      <c r="T41" s="186">
        <f t="shared" si="9"/>
        <v>12.924402173036603</v>
      </c>
      <c r="U41" s="220"/>
      <c r="V41" s="220"/>
      <c r="W41" s="220"/>
      <c r="X41" s="188">
        <f t="shared" si="10"/>
        <v>0</v>
      </c>
      <c r="Y41" s="189">
        <f t="shared" si="11"/>
        <v>0</v>
      </c>
      <c r="Z41" s="190">
        <f t="shared" si="12"/>
        <v>0</v>
      </c>
      <c r="AA41" s="202"/>
      <c r="AB41" s="202"/>
    </row>
    <row r="42" spans="1:28" s="234" customFormat="1" ht="18.75" customHeight="1">
      <c r="A42" s="26">
        <v>4</v>
      </c>
      <c r="B42" s="37" t="s">
        <v>49</v>
      </c>
      <c r="C42" s="227">
        <v>55339421</v>
      </c>
      <c r="D42" s="228">
        <v>28528974</v>
      </c>
      <c r="E42" s="206">
        <v>26810447</v>
      </c>
      <c r="F42" s="229">
        <v>13724</v>
      </c>
      <c r="G42" s="205"/>
      <c r="H42" s="206">
        <v>55325697</v>
      </c>
      <c r="I42" s="206">
        <v>34592409</v>
      </c>
      <c r="J42" s="205">
        <v>10079852</v>
      </c>
      <c r="K42" s="205">
        <v>1256403</v>
      </c>
      <c r="L42" s="205"/>
      <c r="M42" s="205">
        <v>22102458</v>
      </c>
      <c r="N42" s="205">
        <v>1153695</v>
      </c>
      <c r="O42" s="205"/>
      <c r="P42" s="205"/>
      <c r="Q42" s="205">
        <v>1</v>
      </c>
      <c r="R42" s="205">
        <v>20733288</v>
      </c>
      <c r="S42" s="206">
        <v>43989442</v>
      </c>
      <c r="T42" s="186">
        <f t="shared" si="9"/>
        <v>32.77093248984192</v>
      </c>
      <c r="U42" s="230"/>
      <c r="V42" s="230"/>
      <c r="W42" s="230"/>
      <c r="X42" s="231">
        <f t="shared" si="10"/>
        <v>0</v>
      </c>
      <c r="Y42" s="232">
        <f t="shared" si="11"/>
        <v>0</v>
      </c>
      <c r="Z42" s="190">
        <f t="shared" si="12"/>
        <v>0</v>
      </c>
      <c r="AA42" s="233"/>
      <c r="AB42" s="233"/>
    </row>
    <row r="43" spans="1:28" s="243" customFormat="1" ht="18.75" customHeight="1">
      <c r="A43" s="38">
        <v>5</v>
      </c>
      <c r="B43" s="39" t="s">
        <v>132</v>
      </c>
      <c r="C43" s="235">
        <v>6996031</v>
      </c>
      <c r="D43" s="235">
        <v>1418648</v>
      </c>
      <c r="E43" s="235">
        <v>5577383</v>
      </c>
      <c r="F43" s="236">
        <v>12600</v>
      </c>
      <c r="G43" s="237">
        <v>0</v>
      </c>
      <c r="H43" s="235">
        <v>6983431</v>
      </c>
      <c r="I43" s="235">
        <v>5275487</v>
      </c>
      <c r="J43" s="237">
        <v>642482</v>
      </c>
      <c r="K43" s="237">
        <v>2385487</v>
      </c>
      <c r="L43" s="237">
        <v>4875</v>
      </c>
      <c r="M43" s="237">
        <v>2242642</v>
      </c>
      <c r="N43" s="237">
        <v>1</v>
      </c>
      <c r="O43" s="237">
        <v>0</v>
      </c>
      <c r="P43" s="237">
        <v>0</v>
      </c>
      <c r="Q43" s="237"/>
      <c r="R43" s="237">
        <v>1707944</v>
      </c>
      <c r="S43" s="235">
        <v>3950587</v>
      </c>
      <c r="T43" s="238"/>
      <c r="U43" s="239"/>
      <c r="V43" s="239"/>
      <c r="W43" s="239"/>
      <c r="X43" s="240"/>
      <c r="Y43" s="241"/>
      <c r="Z43" s="241"/>
      <c r="AA43" s="242"/>
      <c r="AB43" s="242"/>
    </row>
    <row r="44" spans="1:28" s="249" customFormat="1" ht="18.75" customHeight="1">
      <c r="A44" s="244">
        <v>3</v>
      </c>
      <c r="B44" s="245" t="s">
        <v>110</v>
      </c>
      <c r="C44" s="246">
        <v>28569871</v>
      </c>
      <c r="D44" s="247">
        <v>14807048</v>
      </c>
      <c r="E44" s="246">
        <v>13762823</v>
      </c>
      <c r="F44" s="246">
        <v>4262932</v>
      </c>
      <c r="G44" s="246">
        <v>0</v>
      </c>
      <c r="H44" s="246">
        <v>24306939</v>
      </c>
      <c r="I44" s="246">
        <v>18993336</v>
      </c>
      <c r="J44" s="246">
        <v>7974241</v>
      </c>
      <c r="K44" s="246">
        <v>3353963</v>
      </c>
      <c r="L44" s="246">
        <v>0</v>
      </c>
      <c r="M44" s="246">
        <v>7665132</v>
      </c>
      <c r="N44" s="246">
        <v>0</v>
      </c>
      <c r="O44" s="246">
        <v>0</v>
      </c>
      <c r="P44" s="246">
        <v>0</v>
      </c>
      <c r="Q44" s="246">
        <v>0</v>
      </c>
      <c r="R44" s="246">
        <v>5313603</v>
      </c>
      <c r="S44" s="246">
        <v>12978735</v>
      </c>
      <c r="T44" s="248">
        <f t="shared" si="9"/>
        <v>59.64304532916177</v>
      </c>
      <c r="U44" s="249">
        <f>C44-'[1]Về tiền theo đối tượng Mẫu 05'!C101</f>
        <v>7454774</v>
      </c>
      <c r="V44" s="249">
        <f>F44+G44-'[1]Về tiền theo đối tượng Mẫu 05'!C104-'[1]Về tiền theo đối tượng Mẫu 05'!C105</f>
        <v>3321385</v>
      </c>
      <c r="W44" s="249">
        <v>9365406</v>
      </c>
      <c r="X44" s="250">
        <f t="shared" si="10"/>
        <v>0</v>
      </c>
      <c r="Y44" s="251">
        <f t="shared" si="11"/>
        <v>0</v>
      </c>
      <c r="Z44" s="190">
        <f t="shared" si="12"/>
        <v>0</v>
      </c>
      <c r="AA44" s="252"/>
      <c r="AB44" s="252"/>
    </row>
    <row r="45" spans="1:28" s="201" customFormat="1" ht="18.75" customHeight="1">
      <c r="A45" s="24" t="s">
        <v>51</v>
      </c>
      <c r="B45" s="35" t="s">
        <v>62</v>
      </c>
      <c r="C45" s="199">
        <v>7391711</v>
      </c>
      <c r="D45" s="253">
        <v>4278864</v>
      </c>
      <c r="E45" s="253">
        <v>3112847</v>
      </c>
      <c r="F45" s="254">
        <v>7950</v>
      </c>
      <c r="G45" s="254">
        <v>0</v>
      </c>
      <c r="H45" s="199">
        <v>7383761</v>
      </c>
      <c r="I45" s="199">
        <v>5729969</v>
      </c>
      <c r="J45" s="200">
        <v>1409448</v>
      </c>
      <c r="K45" s="200">
        <v>50996</v>
      </c>
      <c r="L45" s="200">
        <v>0</v>
      </c>
      <c r="M45" s="200">
        <v>4269525</v>
      </c>
      <c r="N45" s="200">
        <v>0</v>
      </c>
      <c r="O45" s="200">
        <v>0</v>
      </c>
      <c r="P45" s="200">
        <v>0</v>
      </c>
      <c r="Q45" s="200">
        <v>0</v>
      </c>
      <c r="R45" s="200">
        <v>1653792</v>
      </c>
      <c r="S45" s="199">
        <v>5923317</v>
      </c>
      <c r="T45" s="186"/>
      <c r="U45" s="220"/>
      <c r="V45" s="220"/>
      <c r="W45" s="220"/>
      <c r="X45" s="188">
        <f t="shared" si="10"/>
        <v>0</v>
      </c>
      <c r="Y45" s="189">
        <f t="shared" si="11"/>
        <v>0</v>
      </c>
      <c r="Z45" s="190">
        <f t="shared" si="12"/>
        <v>0</v>
      </c>
      <c r="AA45" s="202"/>
      <c r="AB45" s="202"/>
    </row>
    <row r="46" spans="1:28" s="201" customFormat="1" ht="18.75" customHeight="1">
      <c r="A46" s="25" t="s">
        <v>52</v>
      </c>
      <c r="B46" s="36" t="s">
        <v>53</v>
      </c>
      <c r="C46" s="199">
        <v>5496837</v>
      </c>
      <c r="D46" s="253">
        <v>755101</v>
      </c>
      <c r="E46" s="253">
        <v>4741736</v>
      </c>
      <c r="F46" s="255">
        <v>4239372</v>
      </c>
      <c r="G46" s="254">
        <v>0</v>
      </c>
      <c r="H46" s="199">
        <v>1257465</v>
      </c>
      <c r="I46" s="199">
        <v>1257465</v>
      </c>
      <c r="J46" s="203">
        <v>957465</v>
      </c>
      <c r="K46" s="203">
        <v>0</v>
      </c>
      <c r="L46" s="203">
        <v>0</v>
      </c>
      <c r="M46" s="203">
        <v>300000</v>
      </c>
      <c r="N46" s="203">
        <v>0</v>
      </c>
      <c r="O46" s="203">
        <v>0</v>
      </c>
      <c r="P46" s="203">
        <v>0</v>
      </c>
      <c r="Q46" s="203">
        <v>0</v>
      </c>
      <c r="R46" s="203">
        <v>0</v>
      </c>
      <c r="S46" s="204">
        <v>300000</v>
      </c>
      <c r="T46" s="186">
        <f t="shared" si="9"/>
        <v>76.14247712659996</v>
      </c>
      <c r="U46" s="220"/>
      <c r="V46" s="220"/>
      <c r="W46" s="220"/>
      <c r="X46" s="188">
        <f t="shared" si="10"/>
        <v>0</v>
      </c>
      <c r="Y46" s="189">
        <f t="shared" si="11"/>
        <v>0</v>
      </c>
      <c r="Z46" s="190">
        <f t="shared" si="12"/>
        <v>0</v>
      </c>
      <c r="AA46" s="202"/>
      <c r="AB46" s="202"/>
    </row>
    <row r="47" spans="1:28" s="201" customFormat="1" ht="18.75" customHeight="1">
      <c r="A47" s="26" t="s">
        <v>56</v>
      </c>
      <c r="B47" s="37" t="s">
        <v>55</v>
      </c>
      <c r="C47" s="199">
        <v>10339161</v>
      </c>
      <c r="D47" s="253">
        <v>5819423</v>
      </c>
      <c r="E47" s="256">
        <v>4519738</v>
      </c>
      <c r="F47" s="255">
        <v>200</v>
      </c>
      <c r="G47" s="254">
        <v>0</v>
      </c>
      <c r="H47" s="199">
        <v>10338961</v>
      </c>
      <c r="I47" s="199">
        <v>8770728</v>
      </c>
      <c r="J47" s="205">
        <v>4213020</v>
      </c>
      <c r="K47" s="205">
        <v>1956825</v>
      </c>
      <c r="L47" s="205">
        <v>0</v>
      </c>
      <c r="M47" s="205">
        <v>2600883</v>
      </c>
      <c r="N47" s="205">
        <v>0</v>
      </c>
      <c r="O47" s="205">
        <v>0</v>
      </c>
      <c r="P47" s="205">
        <v>0</v>
      </c>
      <c r="Q47" s="205">
        <v>0</v>
      </c>
      <c r="R47" s="205">
        <v>1568233</v>
      </c>
      <c r="S47" s="206">
        <v>4169116</v>
      </c>
      <c r="T47" s="186">
        <f t="shared" si="9"/>
        <v>70.34587094708672</v>
      </c>
      <c r="U47" s="220"/>
      <c r="V47" s="220"/>
      <c r="W47" s="220"/>
      <c r="X47" s="188">
        <f t="shared" si="10"/>
        <v>0</v>
      </c>
      <c r="Y47" s="189">
        <f t="shared" si="11"/>
        <v>0</v>
      </c>
      <c r="Z47" s="190">
        <f t="shared" si="12"/>
        <v>0</v>
      </c>
      <c r="AA47" s="202"/>
      <c r="AB47" s="202"/>
    </row>
    <row r="48" spans="1:28" s="201" customFormat="1" ht="18.75" customHeight="1">
      <c r="A48" s="27" t="s">
        <v>111</v>
      </c>
      <c r="B48" s="40" t="s">
        <v>57</v>
      </c>
      <c r="C48" s="199">
        <v>5342162</v>
      </c>
      <c r="D48" s="257">
        <v>3953660</v>
      </c>
      <c r="E48" s="257">
        <v>1388502</v>
      </c>
      <c r="F48" s="255">
        <v>15410</v>
      </c>
      <c r="G48" s="254">
        <v>0</v>
      </c>
      <c r="H48" s="199">
        <v>5326752</v>
      </c>
      <c r="I48" s="199">
        <v>3235174</v>
      </c>
      <c r="J48" s="207">
        <v>1394308</v>
      </c>
      <c r="K48" s="207">
        <v>1346142</v>
      </c>
      <c r="L48" s="207">
        <v>0</v>
      </c>
      <c r="M48" s="207">
        <v>494724</v>
      </c>
      <c r="N48" s="207">
        <v>0</v>
      </c>
      <c r="O48" s="207">
        <v>0</v>
      </c>
      <c r="P48" s="207">
        <v>0</v>
      </c>
      <c r="Q48" s="207">
        <v>0</v>
      </c>
      <c r="R48" s="207">
        <v>2091578</v>
      </c>
      <c r="S48" s="206">
        <v>2586302</v>
      </c>
      <c r="T48" s="186">
        <f t="shared" si="9"/>
        <v>84.7079631574685</v>
      </c>
      <c r="U48" s="220"/>
      <c r="V48" s="220"/>
      <c r="W48" s="220"/>
      <c r="X48" s="188">
        <f t="shared" si="10"/>
        <v>0</v>
      </c>
      <c r="Y48" s="189">
        <f t="shared" si="11"/>
        <v>0</v>
      </c>
      <c r="Z48" s="190">
        <f t="shared" si="12"/>
        <v>0</v>
      </c>
      <c r="AA48" s="202"/>
      <c r="AB48" s="202"/>
    </row>
    <row r="49" spans="1:28" s="214" customFormat="1" ht="18.75" customHeight="1">
      <c r="A49" s="222">
        <v>4</v>
      </c>
      <c r="B49" s="258" t="s">
        <v>112</v>
      </c>
      <c r="C49" s="193">
        <v>63711217</v>
      </c>
      <c r="D49" s="193">
        <v>35996188</v>
      </c>
      <c r="E49" s="193">
        <v>27715029</v>
      </c>
      <c r="F49" s="193">
        <v>18928</v>
      </c>
      <c r="G49" s="193">
        <v>6600904</v>
      </c>
      <c r="H49" s="193">
        <v>63692289</v>
      </c>
      <c r="I49" s="259">
        <v>44733677</v>
      </c>
      <c r="J49" s="193">
        <v>10001434</v>
      </c>
      <c r="K49" s="193">
        <v>6528407</v>
      </c>
      <c r="L49" s="193">
        <v>0</v>
      </c>
      <c r="M49" s="193">
        <v>26903836</v>
      </c>
      <c r="N49" s="193">
        <v>1300000</v>
      </c>
      <c r="O49" s="193">
        <v>0</v>
      </c>
      <c r="P49" s="193"/>
      <c r="Q49" s="193"/>
      <c r="R49" s="193">
        <v>18958612</v>
      </c>
      <c r="S49" s="193">
        <v>47162448</v>
      </c>
      <c r="T49" s="195">
        <f t="shared" si="9"/>
        <v>36.95167066190423</v>
      </c>
      <c r="U49" s="214">
        <f>C49-'[1]Về tiền theo đối tượng Mẫu 05'!C130</f>
        <v>16926156</v>
      </c>
      <c r="V49" s="214">
        <f>F49+G49-'[1]Về tiền theo đối tượng Mẫu 05'!C133-'[1]Về tiền theo đối tượng Mẫu 05'!C134</f>
        <v>8980</v>
      </c>
      <c r="W49" s="214">
        <v>19801737</v>
      </c>
      <c r="X49" s="188">
        <f t="shared" si="10"/>
        <v>0</v>
      </c>
      <c r="Y49" s="189">
        <f t="shared" si="11"/>
        <v>0</v>
      </c>
      <c r="Z49" s="190">
        <f t="shared" si="12"/>
        <v>0</v>
      </c>
      <c r="AA49" s="223"/>
      <c r="AB49" s="223"/>
    </row>
    <row r="50" spans="1:28" s="201" customFormat="1" ht="18.75" customHeight="1">
      <c r="A50" s="41" t="s">
        <v>59</v>
      </c>
      <c r="B50" s="42" t="s">
        <v>60</v>
      </c>
      <c r="C50" s="199">
        <v>15962791</v>
      </c>
      <c r="D50" s="260">
        <v>9234515</v>
      </c>
      <c r="E50" s="199">
        <v>6728276</v>
      </c>
      <c r="F50" s="200">
        <v>18328</v>
      </c>
      <c r="G50" s="200">
        <v>6600904</v>
      </c>
      <c r="H50" s="199">
        <v>15944463</v>
      </c>
      <c r="I50" s="199">
        <v>8926711</v>
      </c>
      <c r="J50" s="261">
        <v>2434433</v>
      </c>
      <c r="K50" s="261">
        <v>3261552</v>
      </c>
      <c r="L50" s="261"/>
      <c r="M50" s="261">
        <v>3230726</v>
      </c>
      <c r="N50" s="261"/>
      <c r="O50" s="262"/>
      <c r="P50" s="262"/>
      <c r="Q50" s="263">
        <v>0</v>
      </c>
      <c r="R50" s="264">
        <v>7017752</v>
      </c>
      <c r="S50" s="199">
        <v>10248478</v>
      </c>
      <c r="T50" s="186">
        <f t="shared" si="9"/>
        <v>63.8083276136082</v>
      </c>
      <c r="U50" s="220"/>
      <c r="V50" s="220"/>
      <c r="W50" s="220"/>
      <c r="X50" s="188">
        <f t="shared" si="10"/>
        <v>0</v>
      </c>
      <c r="Y50" s="189">
        <f t="shared" si="11"/>
        <v>0</v>
      </c>
      <c r="Z50" s="190">
        <f t="shared" si="12"/>
        <v>0</v>
      </c>
      <c r="AA50" s="202"/>
      <c r="AB50" s="202"/>
    </row>
    <row r="51" spans="1:28" s="201" customFormat="1" ht="18.75" customHeight="1">
      <c r="A51" s="43" t="s">
        <v>61</v>
      </c>
      <c r="B51" s="42" t="s">
        <v>133</v>
      </c>
      <c r="C51" s="199">
        <v>9390163</v>
      </c>
      <c r="D51" s="260">
        <v>6386025</v>
      </c>
      <c r="E51" s="204">
        <v>3004138</v>
      </c>
      <c r="F51" s="203">
        <v>400</v>
      </c>
      <c r="G51" s="203">
        <v>0</v>
      </c>
      <c r="H51" s="199">
        <v>9389763</v>
      </c>
      <c r="I51" s="199">
        <v>7811877</v>
      </c>
      <c r="J51" s="265">
        <v>2391168</v>
      </c>
      <c r="K51" s="265">
        <v>1337475</v>
      </c>
      <c r="L51" s="265"/>
      <c r="M51" s="265">
        <v>4083234</v>
      </c>
      <c r="N51" s="265"/>
      <c r="O51" s="266">
        <v>0</v>
      </c>
      <c r="P51" s="266">
        <v>0</v>
      </c>
      <c r="Q51" s="267">
        <v>0</v>
      </c>
      <c r="R51" s="268">
        <v>1577886</v>
      </c>
      <c r="S51" s="204">
        <v>5661120</v>
      </c>
      <c r="T51" s="186">
        <f t="shared" si="9"/>
        <v>47.7304366159375</v>
      </c>
      <c r="U51" s="220"/>
      <c r="V51" s="220"/>
      <c r="W51" s="220"/>
      <c r="X51" s="188">
        <f t="shared" si="10"/>
        <v>0</v>
      </c>
      <c r="Y51" s="189">
        <f t="shared" si="11"/>
        <v>0</v>
      </c>
      <c r="Z51" s="190">
        <f t="shared" si="12"/>
        <v>0</v>
      </c>
      <c r="AA51" s="202"/>
      <c r="AB51" s="202"/>
    </row>
    <row r="52" spans="1:28" s="201" customFormat="1" ht="18.75" customHeight="1">
      <c r="A52" s="43" t="s">
        <v>63</v>
      </c>
      <c r="B52" s="42" t="s">
        <v>40</v>
      </c>
      <c r="C52" s="199">
        <v>26694396</v>
      </c>
      <c r="D52" s="260">
        <v>19365244</v>
      </c>
      <c r="E52" s="204">
        <v>7329152</v>
      </c>
      <c r="F52" s="203">
        <v>200</v>
      </c>
      <c r="G52" s="203">
        <v>0</v>
      </c>
      <c r="H52" s="199">
        <v>26694196</v>
      </c>
      <c r="I52" s="199">
        <v>16946176</v>
      </c>
      <c r="J52" s="265">
        <v>3938804</v>
      </c>
      <c r="K52" s="265">
        <v>1419204</v>
      </c>
      <c r="L52" s="265"/>
      <c r="M52" s="265">
        <v>10288168</v>
      </c>
      <c r="N52" s="265">
        <v>1300000</v>
      </c>
      <c r="O52" s="266">
        <v>0</v>
      </c>
      <c r="P52" s="266">
        <v>0</v>
      </c>
      <c r="Q52" s="267">
        <v>0</v>
      </c>
      <c r="R52" s="268">
        <v>9748020</v>
      </c>
      <c r="S52" s="204">
        <v>21336188</v>
      </c>
      <c r="T52" s="186">
        <f t="shared" si="9"/>
        <v>31.61779979152819</v>
      </c>
      <c r="U52" s="220"/>
      <c r="V52" s="220"/>
      <c r="W52" s="220"/>
      <c r="X52" s="188">
        <f t="shared" si="10"/>
        <v>0</v>
      </c>
      <c r="Y52" s="189">
        <f t="shared" si="11"/>
        <v>0</v>
      </c>
      <c r="Z52" s="190">
        <f t="shared" si="12"/>
        <v>0</v>
      </c>
      <c r="AA52" s="202"/>
      <c r="AB52" s="202"/>
    </row>
    <row r="53" spans="1:28" s="201" customFormat="1" ht="18.75" customHeight="1">
      <c r="A53" s="43">
        <v>4.4</v>
      </c>
      <c r="B53" s="44" t="s">
        <v>134</v>
      </c>
      <c r="C53" s="199">
        <v>11663867</v>
      </c>
      <c r="D53" s="260">
        <v>1010404</v>
      </c>
      <c r="E53" s="204">
        <v>10653463</v>
      </c>
      <c r="F53" s="203"/>
      <c r="G53" s="203">
        <v>0</v>
      </c>
      <c r="H53" s="199">
        <v>11663867</v>
      </c>
      <c r="I53" s="199">
        <v>11048913</v>
      </c>
      <c r="J53" s="265">
        <v>1237029</v>
      </c>
      <c r="K53" s="265">
        <v>510176</v>
      </c>
      <c r="L53" s="265"/>
      <c r="M53" s="269">
        <v>9301708</v>
      </c>
      <c r="N53" s="265"/>
      <c r="O53" s="266">
        <v>0</v>
      </c>
      <c r="P53" s="266">
        <v>0</v>
      </c>
      <c r="Q53" s="270">
        <v>0</v>
      </c>
      <c r="R53" s="268">
        <v>614954</v>
      </c>
      <c r="S53" s="204">
        <v>9916662</v>
      </c>
      <c r="T53" s="186"/>
      <c r="U53" s="220"/>
      <c r="V53" s="220"/>
      <c r="W53" s="220"/>
      <c r="X53" s="188">
        <f t="shared" si="10"/>
        <v>0</v>
      </c>
      <c r="Y53" s="189">
        <f t="shared" si="11"/>
        <v>0</v>
      </c>
      <c r="Z53" s="190">
        <f t="shared" si="12"/>
        <v>0</v>
      </c>
      <c r="AA53" s="202"/>
      <c r="AB53" s="202"/>
    </row>
    <row r="54" spans="1:28" s="214" customFormat="1" ht="18.75" customHeight="1">
      <c r="A54" s="222">
        <v>5</v>
      </c>
      <c r="B54" s="271" t="s">
        <v>154</v>
      </c>
      <c r="C54" s="193">
        <v>27049398</v>
      </c>
      <c r="D54" s="193">
        <v>13996432</v>
      </c>
      <c r="E54" s="193">
        <v>13052966</v>
      </c>
      <c r="F54" s="193">
        <v>32592</v>
      </c>
      <c r="G54" s="193">
        <v>0</v>
      </c>
      <c r="H54" s="193">
        <v>27016806</v>
      </c>
      <c r="I54" s="193">
        <v>15722248</v>
      </c>
      <c r="J54" s="272">
        <v>2483183</v>
      </c>
      <c r="K54" s="272">
        <v>1021254</v>
      </c>
      <c r="L54" s="273">
        <v>9054</v>
      </c>
      <c r="M54" s="272">
        <v>11992284</v>
      </c>
      <c r="N54" s="272">
        <v>216473</v>
      </c>
      <c r="O54" s="193">
        <v>0</v>
      </c>
      <c r="P54" s="193">
        <v>0</v>
      </c>
      <c r="Q54" s="193">
        <v>0</v>
      </c>
      <c r="R54" s="193">
        <v>11294558</v>
      </c>
      <c r="S54" s="193">
        <v>23503315</v>
      </c>
      <c r="T54" s="195">
        <f t="shared" si="9"/>
        <v>22.28966875474805</v>
      </c>
      <c r="U54" s="214">
        <f>C54-'[1]Về tiền theo đối tượng Mẫu 05'!C159</f>
        <v>6715314</v>
      </c>
      <c r="V54" s="214">
        <f>F54+G54-'[1]Về tiền theo đối tượng Mẫu 05'!C162-'[1]Về tiền theo đối tượng Mẫu 05'!C163</f>
        <v>17992</v>
      </c>
      <c r="W54" s="214">
        <v>17252002</v>
      </c>
      <c r="X54" s="188">
        <f t="shared" si="10"/>
        <v>0</v>
      </c>
      <c r="Y54" s="189">
        <f t="shared" si="11"/>
        <v>0</v>
      </c>
      <c r="Z54" s="190">
        <f t="shared" si="12"/>
        <v>0</v>
      </c>
      <c r="AA54" s="223"/>
      <c r="AB54" s="223"/>
    </row>
    <row r="55" spans="1:28" s="201" customFormat="1" ht="18.75" customHeight="1">
      <c r="A55" s="24" t="s">
        <v>65</v>
      </c>
      <c r="B55" s="274" t="s">
        <v>66</v>
      </c>
      <c r="C55" s="199">
        <v>875286</v>
      </c>
      <c r="D55" s="275">
        <v>0</v>
      </c>
      <c r="E55" s="199">
        <v>875286</v>
      </c>
      <c r="F55" s="200">
        <v>22881</v>
      </c>
      <c r="G55" s="200">
        <v>0</v>
      </c>
      <c r="H55" s="199">
        <v>852405</v>
      </c>
      <c r="I55" s="199">
        <v>852405</v>
      </c>
      <c r="J55" s="200">
        <v>635956</v>
      </c>
      <c r="K55" s="200">
        <v>43087</v>
      </c>
      <c r="L55" s="200">
        <v>0</v>
      </c>
      <c r="M55" s="200">
        <v>173362</v>
      </c>
      <c r="N55" s="200">
        <v>0</v>
      </c>
      <c r="O55" s="200">
        <v>0</v>
      </c>
      <c r="P55" s="200">
        <v>0</v>
      </c>
      <c r="Q55" s="200">
        <v>0</v>
      </c>
      <c r="R55" s="276">
        <v>0</v>
      </c>
      <c r="S55" s="199">
        <v>173362</v>
      </c>
      <c r="T55" s="186">
        <f t="shared" si="9"/>
        <v>79.66201512191975</v>
      </c>
      <c r="U55" s="220"/>
      <c r="V55" s="220"/>
      <c r="W55" s="220"/>
      <c r="X55" s="188">
        <f t="shared" si="10"/>
        <v>0</v>
      </c>
      <c r="Y55" s="189">
        <f t="shared" si="11"/>
        <v>0</v>
      </c>
      <c r="Z55" s="190">
        <f t="shared" si="12"/>
        <v>0</v>
      </c>
      <c r="AA55" s="202"/>
      <c r="AB55" s="202"/>
    </row>
    <row r="56" spans="1:28" s="201" customFormat="1" ht="18.75" customHeight="1">
      <c r="A56" s="25" t="s">
        <v>67</v>
      </c>
      <c r="B56" s="274" t="s">
        <v>68</v>
      </c>
      <c r="C56" s="199">
        <v>4931220</v>
      </c>
      <c r="D56" s="275">
        <v>2189393</v>
      </c>
      <c r="E56" s="204">
        <v>2741827</v>
      </c>
      <c r="F56" s="203">
        <v>6111</v>
      </c>
      <c r="G56" s="203">
        <v>0</v>
      </c>
      <c r="H56" s="204">
        <v>4925109</v>
      </c>
      <c r="I56" s="204">
        <v>3176977</v>
      </c>
      <c r="J56" s="203">
        <v>960451</v>
      </c>
      <c r="K56" s="203">
        <v>27546</v>
      </c>
      <c r="L56" s="203">
        <v>0</v>
      </c>
      <c r="M56" s="203">
        <v>2188980</v>
      </c>
      <c r="N56" s="203">
        <v>0</v>
      </c>
      <c r="O56" s="203">
        <v>0</v>
      </c>
      <c r="P56" s="203">
        <v>0</v>
      </c>
      <c r="Q56" s="203">
        <v>0</v>
      </c>
      <c r="R56" s="277">
        <v>1748132</v>
      </c>
      <c r="S56" s="204">
        <v>3937112</v>
      </c>
      <c r="T56" s="186">
        <f t="shared" si="9"/>
        <v>31.098651327976253</v>
      </c>
      <c r="U56" s="220"/>
      <c r="V56" s="220"/>
      <c r="W56" s="220"/>
      <c r="X56" s="188">
        <f t="shared" si="10"/>
        <v>0</v>
      </c>
      <c r="Y56" s="189">
        <f t="shared" si="11"/>
        <v>0</v>
      </c>
      <c r="Z56" s="190">
        <f t="shared" si="12"/>
        <v>0</v>
      </c>
      <c r="AA56" s="202"/>
      <c r="AB56" s="202"/>
    </row>
    <row r="57" spans="1:28" s="201" customFormat="1" ht="18.75" customHeight="1">
      <c r="A57" s="25" t="s">
        <v>69</v>
      </c>
      <c r="B57" s="274" t="s">
        <v>70</v>
      </c>
      <c r="C57" s="199">
        <v>10452504</v>
      </c>
      <c r="D57" s="275">
        <v>3534994</v>
      </c>
      <c r="E57" s="204">
        <v>6917510</v>
      </c>
      <c r="F57" s="203">
        <v>3600</v>
      </c>
      <c r="G57" s="203">
        <v>0</v>
      </c>
      <c r="H57" s="204">
        <v>10448904</v>
      </c>
      <c r="I57" s="204">
        <v>8323342</v>
      </c>
      <c r="J57" s="203">
        <v>264169</v>
      </c>
      <c r="K57" s="203">
        <v>632701</v>
      </c>
      <c r="L57" s="203">
        <v>0</v>
      </c>
      <c r="M57" s="203">
        <v>7209999</v>
      </c>
      <c r="N57" s="203">
        <v>216473</v>
      </c>
      <c r="O57" s="203">
        <v>0</v>
      </c>
      <c r="P57" s="203">
        <v>0</v>
      </c>
      <c r="Q57" s="203">
        <v>0</v>
      </c>
      <c r="R57" s="277">
        <v>2125562</v>
      </c>
      <c r="S57" s="204">
        <v>9552034</v>
      </c>
      <c r="T57" s="186">
        <f t="shared" si="9"/>
        <v>10.775359224696041</v>
      </c>
      <c r="U57" s="220"/>
      <c r="V57" s="220"/>
      <c r="W57" s="220"/>
      <c r="X57" s="188">
        <f t="shared" si="10"/>
        <v>0</v>
      </c>
      <c r="Y57" s="189">
        <f t="shared" si="11"/>
        <v>0</v>
      </c>
      <c r="Z57" s="190">
        <f t="shared" si="12"/>
        <v>0</v>
      </c>
      <c r="AA57" s="202"/>
      <c r="AB57" s="202"/>
    </row>
    <row r="58" spans="1:28" s="201" customFormat="1" ht="18.75" customHeight="1">
      <c r="A58" s="25" t="s">
        <v>71</v>
      </c>
      <c r="B58" s="274" t="s">
        <v>127</v>
      </c>
      <c r="C58" s="199">
        <v>10790388</v>
      </c>
      <c r="D58" s="275">
        <v>8272045</v>
      </c>
      <c r="E58" s="206">
        <v>2518343</v>
      </c>
      <c r="F58" s="205">
        <v>0</v>
      </c>
      <c r="G58" s="205">
        <v>0</v>
      </c>
      <c r="H58" s="206">
        <v>10790388</v>
      </c>
      <c r="I58" s="206">
        <v>3369524</v>
      </c>
      <c r="J58" s="205">
        <v>622607</v>
      </c>
      <c r="K58" s="205">
        <v>317920</v>
      </c>
      <c r="L58" s="205">
        <v>9054</v>
      </c>
      <c r="M58" s="205">
        <v>2419943</v>
      </c>
      <c r="N58" s="205">
        <v>0</v>
      </c>
      <c r="O58" s="205"/>
      <c r="P58" s="205"/>
      <c r="Q58" s="205"/>
      <c r="R58" s="278">
        <v>7420864</v>
      </c>
      <c r="S58" s="206">
        <v>9840807</v>
      </c>
      <c r="T58" s="186">
        <f t="shared" si="9"/>
        <v>27.91275562957854</v>
      </c>
      <c r="U58" s="220"/>
      <c r="V58" s="220"/>
      <c r="W58" s="220"/>
      <c r="X58" s="188"/>
      <c r="Y58" s="189"/>
      <c r="Z58" s="190"/>
      <c r="AA58" s="202"/>
      <c r="AB58" s="202"/>
    </row>
    <row r="59" spans="1:28" s="201" customFormat="1" ht="18.75" customHeight="1">
      <c r="A59" s="25"/>
      <c r="B59" s="274"/>
      <c r="C59" s="199"/>
      <c r="D59" s="275"/>
      <c r="E59" s="206"/>
      <c r="F59" s="205"/>
      <c r="G59" s="205"/>
      <c r="H59" s="206"/>
      <c r="I59" s="206"/>
      <c r="J59" s="205"/>
      <c r="K59" s="205"/>
      <c r="L59" s="205"/>
      <c r="M59" s="205"/>
      <c r="N59" s="205"/>
      <c r="O59" s="205"/>
      <c r="P59" s="205"/>
      <c r="Q59" s="205"/>
      <c r="R59" s="278"/>
      <c r="S59" s="206"/>
      <c r="T59" s="186"/>
      <c r="U59" s="220"/>
      <c r="V59" s="220"/>
      <c r="W59" s="220"/>
      <c r="X59" s="188"/>
      <c r="Y59" s="189"/>
      <c r="Z59" s="190"/>
      <c r="AA59" s="202"/>
      <c r="AB59" s="202"/>
    </row>
    <row r="60" spans="1:28" s="214" customFormat="1" ht="18.75" customHeight="1">
      <c r="A60" s="222">
        <v>6</v>
      </c>
      <c r="B60" s="258" t="s">
        <v>113</v>
      </c>
      <c r="C60" s="193">
        <v>75860561</v>
      </c>
      <c r="D60" s="193">
        <v>25208344</v>
      </c>
      <c r="E60" s="193">
        <v>50652217</v>
      </c>
      <c r="F60" s="193">
        <v>6700939</v>
      </c>
      <c r="G60" s="193">
        <v>0</v>
      </c>
      <c r="H60" s="193">
        <v>69159622</v>
      </c>
      <c r="I60" s="193">
        <v>63023159</v>
      </c>
      <c r="J60" s="193">
        <v>3415840</v>
      </c>
      <c r="K60" s="193">
        <v>976818</v>
      </c>
      <c r="L60" s="193">
        <v>52500</v>
      </c>
      <c r="M60" s="193">
        <v>58578001</v>
      </c>
      <c r="N60" s="193">
        <v>0</v>
      </c>
      <c r="O60" s="193">
        <v>0</v>
      </c>
      <c r="P60" s="193">
        <v>0</v>
      </c>
      <c r="Q60" s="193">
        <v>0</v>
      </c>
      <c r="R60" s="193">
        <v>6136463</v>
      </c>
      <c r="S60" s="193">
        <v>64714464</v>
      </c>
      <c r="T60" s="195">
        <f t="shared" si="9"/>
        <v>6.969910854516194</v>
      </c>
      <c r="U60" s="214">
        <f>C60-'[1]Về tiền theo đối tượng Mẫu 05'!C188</f>
        <v>22750688</v>
      </c>
      <c r="V60" s="214">
        <f>F60+G60-'[1]Về tiền theo đối tượng Mẫu 05'!C191-'[1]Về tiền theo đối tượng Mẫu 05'!C192</f>
        <v>6626781</v>
      </c>
      <c r="W60" s="214">
        <v>19686628</v>
      </c>
      <c r="X60" s="188">
        <f t="shared" si="10"/>
        <v>0</v>
      </c>
      <c r="Y60" s="189">
        <f t="shared" si="11"/>
        <v>0</v>
      </c>
      <c r="Z60" s="190">
        <f t="shared" si="12"/>
        <v>0</v>
      </c>
      <c r="AA60" s="223"/>
      <c r="AB60" s="223"/>
    </row>
    <row r="61" spans="1:28" s="201" customFormat="1" ht="18.75" customHeight="1">
      <c r="A61" s="24" t="s">
        <v>74</v>
      </c>
      <c r="B61" s="279" t="s">
        <v>75</v>
      </c>
      <c r="C61" s="199">
        <v>841344</v>
      </c>
      <c r="D61" s="280">
        <v>65831</v>
      </c>
      <c r="E61" s="199">
        <v>775513</v>
      </c>
      <c r="F61" s="200">
        <v>22857</v>
      </c>
      <c r="G61" s="200">
        <v>0</v>
      </c>
      <c r="H61" s="199">
        <v>818487</v>
      </c>
      <c r="I61" s="199">
        <v>793237</v>
      </c>
      <c r="J61" s="200">
        <v>734277</v>
      </c>
      <c r="K61" s="200">
        <v>0</v>
      </c>
      <c r="L61" s="200">
        <v>0</v>
      </c>
      <c r="M61" s="200">
        <v>58960</v>
      </c>
      <c r="N61" s="200">
        <v>0</v>
      </c>
      <c r="O61" s="200">
        <v>0</v>
      </c>
      <c r="P61" s="200">
        <v>0</v>
      </c>
      <c r="Q61" s="200">
        <v>0</v>
      </c>
      <c r="R61" s="200">
        <v>25250</v>
      </c>
      <c r="S61" s="199">
        <v>84210</v>
      </c>
      <c r="T61" s="186">
        <f t="shared" si="9"/>
        <v>92.56716466831476</v>
      </c>
      <c r="U61" s="220"/>
      <c r="V61" s="220"/>
      <c r="W61" s="220"/>
      <c r="X61" s="188">
        <f t="shared" si="10"/>
        <v>0</v>
      </c>
      <c r="Y61" s="189">
        <f t="shared" si="11"/>
        <v>0</v>
      </c>
      <c r="Z61" s="190">
        <f t="shared" si="12"/>
        <v>0</v>
      </c>
      <c r="AA61" s="202"/>
      <c r="AB61" s="202"/>
    </row>
    <row r="62" spans="1:28" s="201" customFormat="1" ht="18.75" customHeight="1">
      <c r="A62" s="25" t="s">
        <v>76</v>
      </c>
      <c r="B62" s="281" t="s">
        <v>77</v>
      </c>
      <c r="C62" s="199">
        <v>12939020</v>
      </c>
      <c r="D62" s="282">
        <v>4608449</v>
      </c>
      <c r="E62" s="204">
        <v>8330571</v>
      </c>
      <c r="F62" s="203">
        <v>6621081</v>
      </c>
      <c r="G62" s="203">
        <v>0</v>
      </c>
      <c r="H62" s="204">
        <v>6317939</v>
      </c>
      <c r="I62" s="204">
        <v>4863572</v>
      </c>
      <c r="J62" s="203">
        <v>1506107</v>
      </c>
      <c r="K62" s="203">
        <v>117302</v>
      </c>
      <c r="L62" s="203">
        <v>8000</v>
      </c>
      <c r="M62" s="203">
        <v>3232163</v>
      </c>
      <c r="N62" s="203">
        <v>0</v>
      </c>
      <c r="O62" s="203">
        <v>0</v>
      </c>
      <c r="P62" s="203">
        <v>0</v>
      </c>
      <c r="Q62" s="203">
        <v>0</v>
      </c>
      <c r="R62" s="203">
        <v>1454367</v>
      </c>
      <c r="S62" s="204">
        <v>4686530</v>
      </c>
      <c r="T62" s="186">
        <f t="shared" si="9"/>
        <v>33.37894452883601</v>
      </c>
      <c r="U62" s="220"/>
      <c r="V62" s="220"/>
      <c r="W62" s="220"/>
      <c r="X62" s="188">
        <f t="shared" si="10"/>
        <v>0</v>
      </c>
      <c r="Y62" s="189">
        <f t="shared" si="11"/>
        <v>0</v>
      </c>
      <c r="Z62" s="190">
        <f t="shared" si="12"/>
        <v>0</v>
      </c>
      <c r="AA62" s="202"/>
      <c r="AB62" s="202"/>
    </row>
    <row r="63" spans="1:28" s="201" customFormat="1" ht="18.75" customHeight="1">
      <c r="A63" s="25" t="s">
        <v>78</v>
      </c>
      <c r="B63" s="281" t="s">
        <v>79</v>
      </c>
      <c r="C63" s="199">
        <v>44880498</v>
      </c>
      <c r="D63" s="282">
        <v>4880777</v>
      </c>
      <c r="E63" s="204">
        <v>39999721</v>
      </c>
      <c r="F63" s="203">
        <v>52801</v>
      </c>
      <c r="G63" s="203">
        <v>0</v>
      </c>
      <c r="H63" s="204">
        <v>44827697</v>
      </c>
      <c r="I63" s="204">
        <v>43515348</v>
      </c>
      <c r="J63" s="203">
        <v>733892</v>
      </c>
      <c r="K63" s="203">
        <v>205302</v>
      </c>
      <c r="L63" s="203">
        <v>39500</v>
      </c>
      <c r="M63" s="203">
        <v>42536654</v>
      </c>
      <c r="N63" s="203">
        <v>0</v>
      </c>
      <c r="O63" s="203">
        <v>0</v>
      </c>
      <c r="P63" s="203">
        <v>0</v>
      </c>
      <c r="Q63" s="203">
        <v>0</v>
      </c>
      <c r="R63" s="203">
        <v>1312349</v>
      </c>
      <c r="S63" s="204">
        <v>43849003</v>
      </c>
      <c r="T63" s="186">
        <f t="shared" si="9"/>
        <v>2.1583051570678005</v>
      </c>
      <c r="U63" s="220"/>
      <c r="V63" s="220"/>
      <c r="W63" s="220"/>
      <c r="X63" s="188">
        <f t="shared" si="10"/>
        <v>0</v>
      </c>
      <c r="Y63" s="189">
        <f t="shared" si="11"/>
        <v>0</v>
      </c>
      <c r="Z63" s="190">
        <f t="shared" si="12"/>
        <v>0</v>
      </c>
      <c r="AA63" s="202"/>
      <c r="AB63" s="202"/>
    </row>
    <row r="64" spans="1:28" s="201" customFormat="1" ht="18.75" customHeight="1">
      <c r="A64" s="26" t="s">
        <v>80</v>
      </c>
      <c r="B64" s="283" t="s">
        <v>81</v>
      </c>
      <c r="C64" s="199">
        <v>17199699</v>
      </c>
      <c r="D64" s="284">
        <v>15653287</v>
      </c>
      <c r="E64" s="206">
        <v>1546412</v>
      </c>
      <c r="F64" s="205">
        <v>4200</v>
      </c>
      <c r="G64" s="205">
        <v>0</v>
      </c>
      <c r="H64" s="206">
        <v>17195499</v>
      </c>
      <c r="I64" s="206">
        <v>13851002</v>
      </c>
      <c r="J64" s="205">
        <v>441564</v>
      </c>
      <c r="K64" s="205">
        <v>654214</v>
      </c>
      <c r="L64" s="205">
        <v>5000</v>
      </c>
      <c r="M64" s="205">
        <v>12750224</v>
      </c>
      <c r="N64" s="205">
        <v>0</v>
      </c>
      <c r="O64" s="205">
        <v>0</v>
      </c>
      <c r="P64" s="205">
        <v>0</v>
      </c>
      <c r="Q64" s="205">
        <v>0</v>
      </c>
      <c r="R64" s="205">
        <v>3344497</v>
      </c>
      <c r="S64" s="206">
        <v>16094721</v>
      </c>
      <c r="T64" s="186">
        <f t="shared" si="9"/>
        <v>7.911182165737901</v>
      </c>
      <c r="U64" s="220"/>
      <c r="V64" s="220"/>
      <c r="W64" s="220"/>
      <c r="X64" s="188">
        <f t="shared" si="10"/>
        <v>0</v>
      </c>
      <c r="Y64" s="189">
        <f t="shared" si="11"/>
        <v>0</v>
      </c>
      <c r="Z64" s="190">
        <f t="shared" si="12"/>
        <v>0</v>
      </c>
      <c r="AA64" s="202"/>
      <c r="AB64" s="202"/>
    </row>
    <row r="65" spans="1:28" s="214" customFormat="1" ht="18.75" customHeight="1">
      <c r="A65" s="222">
        <v>7</v>
      </c>
      <c r="B65" s="258" t="s">
        <v>114</v>
      </c>
      <c r="C65" s="193">
        <v>19537706.72</v>
      </c>
      <c r="D65" s="193">
        <v>10474653.6</v>
      </c>
      <c r="E65" s="193">
        <v>9063053.120000001</v>
      </c>
      <c r="F65" s="193">
        <v>37707</v>
      </c>
      <c r="G65" s="193">
        <v>0</v>
      </c>
      <c r="H65" s="193">
        <v>19500000.3</v>
      </c>
      <c r="I65" s="193">
        <v>15612392.3</v>
      </c>
      <c r="J65" s="193">
        <v>5058385.5</v>
      </c>
      <c r="K65" s="193">
        <v>320525</v>
      </c>
      <c r="L65" s="193">
        <v>0</v>
      </c>
      <c r="M65" s="193">
        <v>10227930.8</v>
      </c>
      <c r="N65" s="193">
        <v>5551</v>
      </c>
      <c r="O65" s="193">
        <v>0</v>
      </c>
      <c r="P65" s="193">
        <v>0</v>
      </c>
      <c r="Q65" s="193">
        <v>0</v>
      </c>
      <c r="R65" s="193">
        <v>3887608</v>
      </c>
      <c r="S65" s="193">
        <v>14121089.8</v>
      </c>
      <c r="T65" s="195">
        <f t="shared" si="9"/>
        <v>34.45282693799591</v>
      </c>
      <c r="U65" s="214">
        <f>C65-'[1]Về tiền theo đối tượng Mẫu 05'!C217</f>
        <v>5941837.800000001</v>
      </c>
      <c r="V65" s="214">
        <f>F65+G65-'[1]Về tiền theo đối tượng Mẫu 05'!C220-'[1]Về tiền theo đối tượng Mẫu 05'!C221</f>
        <v>30600</v>
      </c>
      <c r="W65" s="214">
        <v>5332695</v>
      </c>
      <c r="X65" s="188">
        <f t="shared" si="10"/>
        <v>-1.1600000001490116</v>
      </c>
      <c r="Y65" s="189">
        <f t="shared" si="11"/>
        <v>0</v>
      </c>
      <c r="Z65" s="190">
        <f t="shared" si="12"/>
        <v>0</v>
      </c>
      <c r="AA65" s="223"/>
      <c r="AB65" s="223"/>
    </row>
    <row r="66" spans="1:28" s="201" customFormat="1" ht="18.75" customHeight="1">
      <c r="A66" s="29" t="s">
        <v>83</v>
      </c>
      <c r="B66" s="45" t="s">
        <v>35</v>
      </c>
      <c r="C66" s="199">
        <v>7350</v>
      </c>
      <c r="D66" s="285">
        <v>0</v>
      </c>
      <c r="E66" s="199">
        <v>7350</v>
      </c>
      <c r="F66" s="200">
        <v>200</v>
      </c>
      <c r="G66" s="200">
        <v>0</v>
      </c>
      <c r="H66" s="199">
        <v>7150</v>
      </c>
      <c r="I66" s="199">
        <v>7150</v>
      </c>
      <c r="J66" s="286">
        <v>6150</v>
      </c>
      <c r="K66" s="286">
        <v>0</v>
      </c>
      <c r="L66" s="286">
        <v>0</v>
      </c>
      <c r="M66" s="286">
        <v>1000</v>
      </c>
      <c r="N66" s="286">
        <v>0</v>
      </c>
      <c r="O66" s="286">
        <v>0</v>
      </c>
      <c r="P66" s="286">
        <v>0</v>
      </c>
      <c r="Q66" s="286">
        <v>0</v>
      </c>
      <c r="R66" s="287">
        <v>0</v>
      </c>
      <c r="S66" s="199">
        <v>1000</v>
      </c>
      <c r="T66" s="186">
        <f t="shared" si="9"/>
        <v>86.01398601398601</v>
      </c>
      <c r="U66" s="220"/>
      <c r="V66" s="220"/>
      <c r="W66" s="220"/>
      <c r="X66" s="188">
        <f t="shared" si="10"/>
        <v>0</v>
      </c>
      <c r="Y66" s="189">
        <f t="shared" si="11"/>
        <v>0</v>
      </c>
      <c r="Z66" s="190">
        <f t="shared" si="12"/>
        <v>0</v>
      </c>
      <c r="AA66" s="202"/>
      <c r="AB66" s="202"/>
    </row>
    <row r="67" spans="1:28" s="201" customFormat="1" ht="18.75" customHeight="1">
      <c r="A67" s="30" t="s">
        <v>84</v>
      </c>
      <c r="B67" s="45" t="s">
        <v>85</v>
      </c>
      <c r="C67" s="199">
        <v>5409855.27</v>
      </c>
      <c r="D67" s="285">
        <v>2599068.7199999997</v>
      </c>
      <c r="E67" s="204">
        <v>2810786.5500000003</v>
      </c>
      <c r="F67" s="203">
        <v>15400</v>
      </c>
      <c r="G67" s="203">
        <v>0</v>
      </c>
      <c r="H67" s="392">
        <v>5394455.55</v>
      </c>
      <c r="I67" s="392">
        <v>4302397.55</v>
      </c>
      <c r="J67" s="393">
        <v>951134.25</v>
      </c>
      <c r="K67" s="288">
        <v>52977</v>
      </c>
      <c r="L67" s="288">
        <v>0</v>
      </c>
      <c r="M67" s="288">
        <v>3298285.3</v>
      </c>
      <c r="N67" s="288">
        <v>1</v>
      </c>
      <c r="O67" s="288">
        <v>0</v>
      </c>
      <c r="P67" s="288">
        <v>0</v>
      </c>
      <c r="Q67" s="288">
        <v>0</v>
      </c>
      <c r="R67" s="289">
        <v>1092058</v>
      </c>
      <c r="S67" s="204">
        <v>4390344.3</v>
      </c>
      <c r="T67" s="186">
        <f t="shared" si="9"/>
        <v>23.33841162586196</v>
      </c>
      <c r="U67" s="220"/>
      <c r="V67" s="220"/>
      <c r="W67" s="220"/>
      <c r="X67" s="188">
        <f t="shared" si="10"/>
        <v>-0.5599999995902181</v>
      </c>
      <c r="Y67" s="189">
        <f t="shared" si="11"/>
        <v>0</v>
      </c>
      <c r="Z67" s="190">
        <f t="shared" si="12"/>
        <v>0</v>
      </c>
      <c r="AA67" s="202"/>
      <c r="AB67" s="202"/>
    </row>
    <row r="68" spans="1:28" s="201" customFormat="1" ht="16.5" customHeight="1">
      <c r="A68" s="46" t="s">
        <v>86</v>
      </c>
      <c r="B68" s="45" t="s">
        <v>135</v>
      </c>
      <c r="C68" s="199">
        <v>4586840.75</v>
      </c>
      <c r="D68" s="285">
        <v>3617581.1799999997</v>
      </c>
      <c r="E68" s="204">
        <v>969259.5700000001</v>
      </c>
      <c r="F68" s="203">
        <v>22107</v>
      </c>
      <c r="G68" s="203">
        <v>0</v>
      </c>
      <c r="H68" s="204">
        <v>4564733.75</v>
      </c>
      <c r="I68" s="204">
        <v>4088930.75</v>
      </c>
      <c r="J68" s="288">
        <v>1131381.25</v>
      </c>
      <c r="K68" s="288">
        <v>267548</v>
      </c>
      <c r="L68" s="288">
        <v>0</v>
      </c>
      <c r="M68" s="288">
        <v>2684451.5</v>
      </c>
      <c r="N68" s="288">
        <v>5550</v>
      </c>
      <c r="O68" s="288">
        <v>0</v>
      </c>
      <c r="P68" s="288">
        <v>0</v>
      </c>
      <c r="Q68" s="288">
        <v>0</v>
      </c>
      <c r="R68" s="289">
        <v>475803</v>
      </c>
      <c r="S68" s="204">
        <v>3165804.5</v>
      </c>
      <c r="T68" s="186">
        <f t="shared" si="9"/>
        <v>34.212593353409076</v>
      </c>
      <c r="U68" s="220"/>
      <c r="V68" s="220"/>
      <c r="W68" s="220"/>
      <c r="X68" s="188">
        <f t="shared" si="10"/>
        <v>0</v>
      </c>
      <c r="Y68" s="189">
        <f t="shared" si="11"/>
        <v>0</v>
      </c>
      <c r="Z68" s="190">
        <f t="shared" si="12"/>
        <v>0</v>
      </c>
      <c r="AA68" s="202"/>
      <c r="AB68" s="202"/>
    </row>
    <row r="69" spans="1:28" s="201" customFormat="1" ht="16.5" customHeight="1">
      <c r="A69" s="31">
        <v>7.4</v>
      </c>
      <c r="B69" s="47" t="s">
        <v>87</v>
      </c>
      <c r="C69" s="199">
        <v>9533660.7</v>
      </c>
      <c r="D69" s="285">
        <v>4258003.7</v>
      </c>
      <c r="E69" s="206">
        <v>5275657</v>
      </c>
      <c r="F69" s="205">
        <v>0</v>
      </c>
      <c r="G69" s="205">
        <v>0</v>
      </c>
      <c r="H69" s="206">
        <v>9533661</v>
      </c>
      <c r="I69" s="206">
        <v>7213914</v>
      </c>
      <c r="J69" s="290">
        <v>2969720</v>
      </c>
      <c r="K69" s="290">
        <v>0</v>
      </c>
      <c r="L69" s="290">
        <v>0</v>
      </c>
      <c r="M69" s="290">
        <v>4244194</v>
      </c>
      <c r="N69" s="290">
        <v>0</v>
      </c>
      <c r="O69" s="290">
        <v>0</v>
      </c>
      <c r="P69" s="290">
        <v>0</v>
      </c>
      <c r="Q69" s="290">
        <v>0</v>
      </c>
      <c r="R69" s="291">
        <v>2319747</v>
      </c>
      <c r="S69" s="206">
        <v>6563941</v>
      </c>
      <c r="T69" s="186"/>
      <c r="U69" s="220"/>
      <c r="V69" s="220"/>
      <c r="W69" s="220"/>
      <c r="X69" s="188"/>
      <c r="Y69" s="189"/>
      <c r="Z69" s="190"/>
      <c r="AA69" s="202"/>
      <c r="AB69" s="202"/>
    </row>
    <row r="70" spans="1:28" s="293" customFormat="1" ht="16.5" customHeight="1">
      <c r="A70" s="222">
        <v>8</v>
      </c>
      <c r="B70" s="292" t="s">
        <v>115</v>
      </c>
      <c r="C70" s="193">
        <v>71566689</v>
      </c>
      <c r="D70" s="193">
        <v>53344326</v>
      </c>
      <c r="E70" s="193">
        <v>18222363</v>
      </c>
      <c r="F70" s="193">
        <v>273604</v>
      </c>
      <c r="G70" s="193">
        <v>0</v>
      </c>
      <c r="H70" s="193">
        <v>71293085</v>
      </c>
      <c r="I70" s="193">
        <v>16158311</v>
      </c>
      <c r="J70" s="193">
        <v>2553552</v>
      </c>
      <c r="K70" s="193">
        <v>530981</v>
      </c>
      <c r="L70" s="209">
        <v>3661</v>
      </c>
      <c r="M70" s="193">
        <v>13070117</v>
      </c>
      <c r="N70" s="193">
        <v>0</v>
      </c>
      <c r="O70" s="193">
        <v>0</v>
      </c>
      <c r="P70" s="193">
        <v>0</v>
      </c>
      <c r="Q70" s="193">
        <v>0</v>
      </c>
      <c r="R70" s="193">
        <v>55134774</v>
      </c>
      <c r="S70" s="193">
        <v>68204891</v>
      </c>
      <c r="T70" s="195">
        <f t="shared" si="9"/>
        <v>19.08945186164569</v>
      </c>
      <c r="U70" s="214">
        <f>C70-'[1]Về tiền theo đối tượng Mẫu 05'!C246</f>
        <v>3806478</v>
      </c>
      <c r="V70" s="214">
        <f>F70+G70-'[1]Về tiền theo đối tượng Mẫu 05'!C249-'[1]Về tiền theo đối tượng Mẫu 05'!C250</f>
        <v>15580</v>
      </c>
      <c r="W70" s="214">
        <v>21079842</v>
      </c>
      <c r="X70" s="188">
        <f t="shared" si="10"/>
        <v>0</v>
      </c>
      <c r="Y70" s="189">
        <f t="shared" si="11"/>
        <v>0</v>
      </c>
      <c r="Z70" s="190">
        <f t="shared" si="12"/>
        <v>0</v>
      </c>
      <c r="AA70" s="223"/>
      <c r="AB70" s="223"/>
    </row>
    <row r="71" spans="1:28" s="201" customFormat="1" ht="16.5" customHeight="1">
      <c r="A71" s="24">
        <v>8.1</v>
      </c>
      <c r="B71" s="294" t="s">
        <v>90</v>
      </c>
      <c r="C71" s="199">
        <v>21444</v>
      </c>
      <c r="D71" s="295">
        <v>0</v>
      </c>
      <c r="E71" s="199">
        <v>21444</v>
      </c>
      <c r="F71" s="285">
        <v>5780</v>
      </c>
      <c r="G71" s="200"/>
      <c r="H71" s="199">
        <v>15664</v>
      </c>
      <c r="I71" s="199">
        <v>15664</v>
      </c>
      <c r="J71" s="285">
        <v>15664</v>
      </c>
      <c r="K71" s="285"/>
      <c r="L71" s="285">
        <v>0</v>
      </c>
      <c r="M71" s="285">
        <v>0</v>
      </c>
      <c r="N71" s="285"/>
      <c r="O71" s="285"/>
      <c r="P71" s="285"/>
      <c r="Q71" s="285"/>
      <c r="R71" s="296"/>
      <c r="S71" s="297">
        <v>0</v>
      </c>
      <c r="T71" s="186">
        <f t="shared" si="9"/>
        <v>100</v>
      </c>
      <c r="U71" s="220"/>
      <c r="V71" s="220"/>
      <c r="W71" s="220"/>
      <c r="X71" s="188">
        <f t="shared" si="10"/>
        <v>0</v>
      </c>
      <c r="Y71" s="189">
        <f t="shared" si="11"/>
        <v>0</v>
      </c>
      <c r="Z71" s="190">
        <f t="shared" si="12"/>
        <v>0</v>
      </c>
      <c r="AA71" s="202"/>
      <c r="AB71" s="202"/>
    </row>
    <row r="72" spans="1:28" s="201" customFormat="1" ht="16.5" customHeight="1">
      <c r="A72" s="25">
        <v>8.2</v>
      </c>
      <c r="B72" s="298" t="s">
        <v>92</v>
      </c>
      <c r="C72" s="199">
        <v>40612605</v>
      </c>
      <c r="D72" s="295">
        <v>38214796</v>
      </c>
      <c r="E72" s="204">
        <v>2397809</v>
      </c>
      <c r="F72" s="203">
        <v>15000</v>
      </c>
      <c r="G72" s="203"/>
      <c r="H72" s="204">
        <v>40597605</v>
      </c>
      <c r="I72" s="204">
        <v>7926349</v>
      </c>
      <c r="J72" s="285">
        <v>1278906</v>
      </c>
      <c r="K72" s="285">
        <v>440853</v>
      </c>
      <c r="L72" s="285">
        <v>0</v>
      </c>
      <c r="M72" s="285">
        <v>6206590</v>
      </c>
      <c r="N72" s="285"/>
      <c r="O72" s="285"/>
      <c r="P72" s="285"/>
      <c r="Q72" s="285"/>
      <c r="R72" s="296">
        <v>32671256</v>
      </c>
      <c r="S72" s="299">
        <v>38877846</v>
      </c>
      <c r="T72" s="186">
        <f t="shared" si="9"/>
        <v>21.69673578592111</v>
      </c>
      <c r="U72" s="220"/>
      <c r="V72" s="220"/>
      <c r="W72" s="220"/>
      <c r="X72" s="188">
        <f t="shared" si="10"/>
        <v>0</v>
      </c>
      <c r="Y72" s="189">
        <f t="shared" si="11"/>
        <v>0</v>
      </c>
      <c r="Z72" s="190">
        <f t="shared" si="12"/>
        <v>0</v>
      </c>
      <c r="AA72" s="202"/>
      <c r="AB72" s="202"/>
    </row>
    <row r="73" spans="1:28" s="201" customFormat="1" ht="16.5" customHeight="1">
      <c r="A73" s="24">
        <v>8.3</v>
      </c>
      <c r="B73" s="300" t="s">
        <v>94</v>
      </c>
      <c r="C73" s="199">
        <v>28854390</v>
      </c>
      <c r="D73" s="295">
        <v>13621786</v>
      </c>
      <c r="E73" s="235">
        <v>15232604</v>
      </c>
      <c r="F73" s="237">
        <v>247624</v>
      </c>
      <c r="G73" s="237"/>
      <c r="H73" s="235">
        <v>28606766</v>
      </c>
      <c r="I73" s="235">
        <v>7263243</v>
      </c>
      <c r="J73" s="285">
        <v>914395</v>
      </c>
      <c r="K73" s="285">
        <v>9890</v>
      </c>
      <c r="L73" s="285">
        <v>0</v>
      </c>
      <c r="M73" s="285">
        <v>6338958</v>
      </c>
      <c r="N73" s="285"/>
      <c r="O73" s="285"/>
      <c r="P73" s="285"/>
      <c r="Q73" s="285"/>
      <c r="R73" s="296">
        <v>21343523</v>
      </c>
      <c r="S73" s="301">
        <v>27682481</v>
      </c>
      <c r="T73" s="186">
        <f t="shared" si="9"/>
        <v>12.725513933651952</v>
      </c>
      <c r="U73" s="220"/>
      <c r="V73" s="220"/>
      <c r="W73" s="220"/>
      <c r="X73" s="231"/>
      <c r="Y73" s="232"/>
      <c r="Z73" s="190"/>
      <c r="AA73" s="202"/>
      <c r="AB73" s="202"/>
    </row>
    <row r="74" spans="1:28" s="201" customFormat="1" ht="16.5" customHeight="1">
      <c r="A74" s="25">
        <v>8.4</v>
      </c>
      <c r="B74" s="300" t="s">
        <v>72</v>
      </c>
      <c r="C74" s="199">
        <v>2078250</v>
      </c>
      <c r="D74" s="295">
        <v>1507744</v>
      </c>
      <c r="E74" s="235">
        <v>570506</v>
      </c>
      <c r="F74" s="237">
        <v>5200</v>
      </c>
      <c r="G74" s="237"/>
      <c r="H74" s="235">
        <v>2073050</v>
      </c>
      <c r="I74" s="235">
        <v>953055</v>
      </c>
      <c r="J74" s="285">
        <v>344587</v>
      </c>
      <c r="K74" s="285">
        <v>80238</v>
      </c>
      <c r="L74" s="285">
        <v>3661</v>
      </c>
      <c r="M74" s="285">
        <v>524569</v>
      </c>
      <c r="N74" s="285"/>
      <c r="O74" s="285"/>
      <c r="P74" s="285"/>
      <c r="Q74" s="285"/>
      <c r="R74" s="296">
        <v>1119995</v>
      </c>
      <c r="S74" s="301">
        <v>1644564</v>
      </c>
      <c r="T74" s="237"/>
      <c r="U74" s="220"/>
      <c r="V74" s="220"/>
      <c r="W74" s="220"/>
      <c r="X74" s="240">
        <f t="shared" si="10"/>
        <v>0</v>
      </c>
      <c r="Y74" s="241">
        <f t="shared" si="11"/>
        <v>0</v>
      </c>
      <c r="Z74" s="190">
        <f t="shared" si="12"/>
        <v>0</v>
      </c>
      <c r="AA74" s="202"/>
      <c r="AB74" s="202"/>
    </row>
    <row r="75" spans="1:27" s="12" customFormat="1" ht="16.5">
      <c r="A75" s="312"/>
      <c r="B75" s="312"/>
      <c r="C75" s="312"/>
      <c r="D75" s="312"/>
      <c r="E75" s="312"/>
      <c r="F75" s="20"/>
      <c r="G75" s="20"/>
      <c r="H75" s="20"/>
      <c r="I75" s="20"/>
      <c r="J75" s="20"/>
      <c r="K75" s="20"/>
      <c r="L75" s="20"/>
      <c r="M75" s="20"/>
      <c r="N75" s="367" t="s">
        <v>168</v>
      </c>
      <c r="O75" s="367"/>
      <c r="P75" s="367"/>
      <c r="Q75" s="367"/>
      <c r="R75" s="367"/>
      <c r="S75" s="367"/>
      <c r="T75" s="10"/>
      <c r="U75" s="11"/>
      <c r="V75" s="11"/>
      <c r="W75" s="11"/>
      <c r="X75" s="11"/>
      <c r="Y75" s="11"/>
      <c r="Z75" s="11"/>
      <c r="AA75" s="11"/>
    </row>
    <row r="76" spans="1:27" s="16" customFormat="1" ht="19.5" customHeight="1">
      <c r="A76" s="13"/>
      <c r="B76" s="308" t="s">
        <v>95</v>
      </c>
      <c r="C76" s="308"/>
      <c r="D76" s="308"/>
      <c r="E76" s="308"/>
      <c r="F76" s="21"/>
      <c r="G76" s="21"/>
      <c r="H76" s="21"/>
      <c r="I76" s="21"/>
      <c r="J76" s="302"/>
      <c r="K76" s="21"/>
      <c r="L76" s="21"/>
      <c r="M76" s="21"/>
      <c r="N76" s="309" t="s">
        <v>155</v>
      </c>
      <c r="O76" s="309"/>
      <c r="P76" s="309"/>
      <c r="Q76" s="309"/>
      <c r="R76" s="309"/>
      <c r="S76" s="309"/>
      <c r="T76" s="14"/>
      <c r="U76" s="15"/>
      <c r="V76" s="15"/>
      <c r="W76" s="15"/>
      <c r="X76" s="15"/>
      <c r="Y76" s="15"/>
      <c r="Z76" s="15"/>
      <c r="AA76" s="15"/>
    </row>
    <row r="77" spans="2:27" ht="15.75">
      <c r="B77" s="310"/>
      <c r="C77" s="310"/>
      <c r="D77" s="310"/>
      <c r="E77" s="2"/>
      <c r="F77" s="2"/>
      <c r="G77" s="2"/>
      <c r="H77" s="2"/>
      <c r="I77" s="2"/>
      <c r="J77" s="2"/>
      <c r="K77" s="2"/>
      <c r="L77" s="2"/>
      <c r="M77" s="2"/>
      <c r="N77" s="311"/>
      <c r="O77" s="311"/>
      <c r="P77" s="311"/>
      <c r="Q77" s="311"/>
      <c r="R77" s="311"/>
      <c r="S77" s="311"/>
      <c r="T77" s="7"/>
      <c r="U77" s="7"/>
      <c r="V77" s="7"/>
      <c r="W77" s="7"/>
      <c r="X77" s="7"/>
      <c r="Y77" s="7"/>
      <c r="Z77" s="7"/>
      <c r="AA77" s="7"/>
    </row>
    <row r="78" spans="4:27" ht="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T78" s="7"/>
      <c r="U78" s="7"/>
      <c r="V78" s="7"/>
      <c r="W78" s="7"/>
      <c r="X78" s="7"/>
      <c r="Y78" s="7"/>
      <c r="Z78" s="7"/>
      <c r="AA78" s="7"/>
    </row>
    <row r="79" spans="4:27" ht="1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T79" s="7"/>
      <c r="U79" s="7"/>
      <c r="V79" s="7"/>
      <c r="W79" s="7"/>
      <c r="X79" s="7"/>
      <c r="Y79" s="7"/>
      <c r="Z79" s="7"/>
      <c r="AA79" s="7"/>
    </row>
    <row r="80" spans="1:27" ht="15" hidden="1">
      <c r="A80" s="22" t="s">
        <v>120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T80" s="7"/>
      <c r="U80" s="7"/>
      <c r="V80" s="7"/>
      <c r="W80" s="7"/>
      <c r="X80" s="7"/>
      <c r="Y80" s="7"/>
      <c r="Z80" s="7"/>
      <c r="AA80" s="7"/>
    </row>
    <row r="81" spans="2:27" ht="15" hidden="1">
      <c r="B81" s="303" t="s">
        <v>96</v>
      </c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2"/>
      <c r="Q81" s="2"/>
      <c r="T81" s="7"/>
      <c r="U81" s="7"/>
      <c r="V81" s="7"/>
      <c r="W81" s="7"/>
      <c r="X81" s="7"/>
      <c r="Y81" s="7"/>
      <c r="Z81" s="7"/>
      <c r="AA81" s="7"/>
    </row>
    <row r="82" spans="2:27" ht="15" hidden="1">
      <c r="B82" s="303" t="s">
        <v>97</v>
      </c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2"/>
      <c r="Q82" s="2"/>
      <c r="T82" s="7"/>
      <c r="U82" s="7"/>
      <c r="V82" s="7"/>
      <c r="W82" s="7"/>
      <c r="X82" s="7"/>
      <c r="Y82" s="7"/>
      <c r="Z82" s="7"/>
      <c r="AA82" s="7"/>
    </row>
    <row r="83" spans="2:27" ht="15" hidden="1">
      <c r="B83" s="303" t="s">
        <v>98</v>
      </c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2"/>
      <c r="Q83" s="2"/>
      <c r="T83" s="7"/>
      <c r="U83" s="7"/>
      <c r="V83" s="7"/>
      <c r="W83" s="7"/>
      <c r="X83" s="7"/>
      <c r="Y83" s="7"/>
      <c r="Z83" s="7"/>
      <c r="AA83" s="7"/>
    </row>
    <row r="84" spans="1:27" ht="15.75" customHeight="1" hidden="1">
      <c r="A84" s="23"/>
      <c r="B84" s="304" t="s">
        <v>99</v>
      </c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23"/>
      <c r="T84" s="7"/>
      <c r="U84" s="7"/>
      <c r="V84" s="7"/>
      <c r="W84" s="7"/>
      <c r="X84" s="7"/>
      <c r="Y84" s="7"/>
      <c r="Z84" s="7"/>
      <c r="AA84" s="7"/>
    </row>
    <row r="85" spans="1:27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T85" s="7"/>
      <c r="U85" s="7"/>
      <c r="V85" s="7"/>
      <c r="W85" s="7"/>
      <c r="X85" s="7"/>
      <c r="Y85" s="7"/>
      <c r="Z85" s="7"/>
      <c r="AA85" s="7"/>
    </row>
    <row r="86" spans="1:27" ht="19.5">
      <c r="A86" s="356" t="s">
        <v>100</v>
      </c>
      <c r="B86" s="356"/>
      <c r="C86" s="356"/>
      <c r="D86" s="356"/>
      <c r="E86" s="356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T86" s="7"/>
      <c r="U86" s="7"/>
      <c r="V86" s="7"/>
      <c r="W86" s="7"/>
      <c r="X86" s="7"/>
      <c r="Y86" s="7"/>
      <c r="Z86" s="7"/>
      <c r="AA86" s="7"/>
    </row>
    <row r="87" spans="20:27" ht="15">
      <c r="T87" s="7"/>
      <c r="U87" s="7"/>
      <c r="V87" s="7"/>
      <c r="W87" s="7"/>
      <c r="X87" s="7"/>
      <c r="Y87" s="7"/>
      <c r="Z87" s="7"/>
      <c r="AA87" s="7"/>
    </row>
    <row r="88" spans="2:27" ht="19.5">
      <c r="B88" s="60"/>
      <c r="O88" s="306" t="s">
        <v>149</v>
      </c>
      <c r="P88" s="306"/>
      <c r="Q88" s="306"/>
      <c r="R88" s="306"/>
      <c r="T88" s="7"/>
      <c r="U88" s="7"/>
      <c r="V88" s="7"/>
      <c r="W88" s="7"/>
      <c r="X88" s="7"/>
      <c r="Y88" s="7"/>
      <c r="Z88" s="7"/>
      <c r="AA88" s="7"/>
    </row>
  </sheetData>
  <sheetProtection/>
  <mergeCells count="46">
    <mergeCell ref="A3:D3"/>
    <mergeCell ref="Q9:Q10"/>
    <mergeCell ref="C6:E6"/>
    <mergeCell ref="C7:C10"/>
    <mergeCell ref="A11:B11"/>
    <mergeCell ref="J9:J10"/>
    <mergeCell ref="O9:O10"/>
    <mergeCell ref="L9:L10"/>
    <mergeCell ref="M9:M10"/>
    <mergeCell ref="Q4:T4"/>
    <mergeCell ref="A2:D2"/>
    <mergeCell ref="H6:R6"/>
    <mergeCell ref="E2:P2"/>
    <mergeCell ref="E1:P1"/>
    <mergeCell ref="E3:P3"/>
    <mergeCell ref="Q2:T2"/>
    <mergeCell ref="T6:T10"/>
    <mergeCell ref="Q5:T5"/>
    <mergeCell ref="I7:Q7"/>
    <mergeCell ref="R7:R10"/>
    <mergeCell ref="G6:G10"/>
    <mergeCell ref="E9:E10"/>
    <mergeCell ref="H7:H10"/>
    <mergeCell ref="I8:I10"/>
    <mergeCell ref="N9:N10"/>
    <mergeCell ref="J8:Q8"/>
    <mergeCell ref="A6:B10"/>
    <mergeCell ref="D9:D10"/>
    <mergeCell ref="A21:B21"/>
    <mergeCell ref="A75:E75"/>
    <mergeCell ref="N75:S75"/>
    <mergeCell ref="S6:S10"/>
    <mergeCell ref="P9:P10"/>
    <mergeCell ref="F6:F10"/>
    <mergeCell ref="D7:E8"/>
    <mergeCell ref="K9:K10"/>
    <mergeCell ref="B83:O83"/>
    <mergeCell ref="B84:O84"/>
    <mergeCell ref="A86:E86"/>
    <mergeCell ref="O88:R88"/>
    <mergeCell ref="B76:E76"/>
    <mergeCell ref="N76:S76"/>
    <mergeCell ref="B77:D77"/>
    <mergeCell ref="N77:S77"/>
    <mergeCell ref="B81:O81"/>
    <mergeCell ref="B82:O82"/>
  </mergeCells>
  <conditionalFormatting sqref="B41:B44">
    <cfRule type="cellIs" priority="5" dxfId="5" operator="equal" stopIfTrue="1">
      <formula>0</formula>
    </cfRule>
  </conditionalFormatting>
  <conditionalFormatting sqref="B41:B44">
    <cfRule type="cellIs" priority="3" dxfId="5" operator="equal" stopIfTrue="1">
      <formula>0</formula>
    </cfRule>
  </conditionalFormatting>
  <conditionalFormatting sqref="D50:D53 B50:B53">
    <cfRule type="cellIs" priority="2" dxfId="5" operator="equal" stopIfTrue="1">
      <formula>0</formula>
    </cfRule>
  </conditionalFormatting>
  <conditionalFormatting sqref="B59">
    <cfRule type="cellIs" priority="1" dxfId="5" operator="equal" stopIfTrue="1">
      <formula>0</formula>
    </cfRule>
  </conditionalFormatting>
  <printOptions/>
  <pageMargins left="0.17" right="0.33" top="0.23" bottom="0.2" header="0.25" footer="0.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</dc:creator>
  <cp:keywords/>
  <dc:description/>
  <cp:lastModifiedBy>911</cp:lastModifiedBy>
  <cp:lastPrinted>2018-06-04T07:49:36Z</cp:lastPrinted>
  <dcterms:created xsi:type="dcterms:W3CDTF">2015-12-03T01:50:15Z</dcterms:created>
  <dcterms:modified xsi:type="dcterms:W3CDTF">2018-06-04T08:24:45Z</dcterms:modified>
  <cp:category/>
  <cp:version/>
  <cp:contentType/>
  <cp:contentStatus/>
</cp:coreProperties>
</file>